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0" firstSheet="2" activeTab="11"/>
  </bookViews>
  <sheets>
    <sheet name="Bilancio Entrate" sheetId="1" r:id="rId1"/>
    <sheet name="Bilancio Spese" sheetId="2" r:id="rId2"/>
    <sheet name="Bilancio Entrate Riep Titoli" sheetId="3" r:id="rId3"/>
    <sheet name="Bilancio Spese Riep Titoli" sheetId="4" r:id="rId4"/>
    <sheet name=" Bilancio Spese Riep. missioni" sheetId="5" r:id="rId5"/>
    <sheet name="Bilancio  Q. GEN. RIASS" sheetId="6" r:id="rId6"/>
    <sheet name="Bilancio EQUILIBRI " sheetId="7" r:id="rId7"/>
    <sheet name="All a) Ris amm pres" sheetId="8" r:id="rId8"/>
    <sheet name="All b) FPV" sheetId="9" r:id="rId9"/>
    <sheet name="All c) FCDE 2018" sheetId="10" r:id="rId10"/>
    <sheet name="All c) FCDE 2019" sheetId="11" r:id="rId11"/>
    <sheet name="All c) FCDE 2020" sheetId="12" r:id="rId12"/>
  </sheets>
  <definedNames>
    <definedName name="_xlnm.Print_Area" localSheetId="4">' Bilancio Spese Riep. missioni'!$A$1:$H$61</definedName>
    <definedName name="_xlnm.Print_Area" localSheetId="7">'All a) Ris amm pres'!$A$1:$C$61</definedName>
    <definedName name="_xlnm.Print_Area" localSheetId="8">'All b) FPV'!$A$1:$M$30</definedName>
    <definedName name="_xlnm.Print_Area" localSheetId="9">'All c) FCDE 2018'!$A$1:$F$59</definedName>
    <definedName name="_xlnm.Print_Area" localSheetId="10">'All c) FCDE 2019'!$A$1:$F$59</definedName>
    <definedName name="_xlnm.Print_Area" localSheetId="11">'All c) FCDE 2020'!$A$1:$F$58</definedName>
    <definedName name="_xlnm.Print_Area" localSheetId="5">'Bilancio  Q. GEN. RIASS'!$A$1:$J$46</definedName>
    <definedName name="_xlnm.Print_Area" localSheetId="2">'Bilancio Entrate Riep Titoli'!$A$1:$I$59</definedName>
    <definedName name="_xlnm.Print_Area" localSheetId="1">'Bilancio Spese'!$A$1:$J$216</definedName>
    <definedName name="_xlnm.Print_Area" localSheetId="3">'Bilancio Spese Riep Titoli'!$A$1:$H$52</definedName>
    <definedName name="Excel_BuiltIn__FilterDatabase" localSheetId="4">' Bilancio Spese Riep. missioni'!$B$1:$B$61</definedName>
    <definedName name="Excel_BuiltIn__FilterDatabase" localSheetId="8">'All b) FPV'!$B$1:$B$28</definedName>
    <definedName name="Excel_BuiltIn__FilterDatabase" localSheetId="0">'Bilancio Entrate'!$C$2:$C$104</definedName>
    <definedName name="Excel_BuiltIn__FilterDatabase" localSheetId="6">'Bilancio EQUILIBRI '!$A$1:$A$51</definedName>
    <definedName name="Excel_BuiltIn__FilterDatabase" localSheetId="1">'Bilancio Spese'!$D$1:$D$456</definedName>
    <definedName name="Excel_BuiltIn__FilterDatabase" localSheetId="3">'Bilancio Spese Riep Titoli'!$A$7:$E$10</definedName>
    <definedName name="Excel_BuiltIn_Print_Area" localSheetId="0">'Bilancio Entrate'!$A$1:$I$105</definedName>
    <definedName name="_xlnm.Print_Titles" localSheetId="4">' Bilancio Spese Riep. missioni'!$1:$11</definedName>
    <definedName name="_xlnm.Print_Titles" localSheetId="8">('All b) FPV'!$A:$B,'All b) FPV'!$1:$8)</definedName>
    <definedName name="_xlnm.Print_Titles" localSheetId="9">'All c) FCDE 2018'!$A:$B,'All c) FCDE 2018'!$1:$7</definedName>
    <definedName name="_xlnm.Print_Titles" localSheetId="10">'All c) FCDE 2019'!$A:$B,'All c) FCDE 2019'!$1:$7</definedName>
    <definedName name="_xlnm.Print_Titles" localSheetId="11">'All c) FCDE 2020'!$A:$B,'All c) FCDE 2020'!$1:$7</definedName>
    <definedName name="_xlnm.Print_Titles" localSheetId="0">('Bilancio Entrate'!$A:$E,'Bilancio Entrate'!$2:$10)</definedName>
    <definedName name="_xlnm.Print_Titles" localSheetId="2">'Bilancio Entrate Riep Titoli'!$1:$10</definedName>
    <definedName name="_xlnm.Print_Titles" localSheetId="1">'Bilancio Spese'!$1:$10</definedName>
    <definedName name="_xlnm.Print_Titles" localSheetId="3">'Bilancio Spese Riep Titoli'!$A:$B,'Bilancio Spese Riep Titoli'!$1:$11</definedName>
  </definedNames>
  <calcPr fullCalcOnLoad="1"/>
</workbook>
</file>

<file path=xl/sharedStrings.xml><?xml version="1.0" encoding="utf-8"?>
<sst xmlns="http://schemas.openxmlformats.org/spreadsheetml/2006/main" count="888" uniqueCount="333">
  <si>
    <t>Allegato n.9 - Bilancio di previsione</t>
  </si>
  <si>
    <t>al D.Lgs 118/2011</t>
  </si>
  <si>
    <t>BILANCIO DI PREVISIONE</t>
  </si>
  <si>
    <t>ENTRATE</t>
  </si>
  <si>
    <t>TITOLO
TIPOLOGIA</t>
  </si>
  <si>
    <t>DENOMINAZIONE</t>
  </si>
  <si>
    <t>RESIDUI PRESUNTI AL TERMINE DELL'ESERCIZIO PRECEDENTE QUELLO CUI SI RIFERISCE IL BILANCIO</t>
  </si>
  <si>
    <t xml:space="preserve"> </t>
  </si>
  <si>
    <t>PREVISIONI DEFINITIVE DELL'ANNO PRECEDENTE QUELLO CUI SI RIFERISCE IL BILANCIO</t>
  </si>
  <si>
    <t xml:space="preserve">
</t>
  </si>
  <si>
    <t>PREVISIONI 
ANNO 2018</t>
  </si>
  <si>
    <t>PREVISIONI ANNO 2019</t>
  </si>
  <si>
    <t xml:space="preserve">PREVISIONI ANNO 2020
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</si>
  <si>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</si>
  <si>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</si>
  <si>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 xml:space="preserve">Fondo pluriennale vincolato per spese in conto capitale  </t>
  </si>
  <si>
    <t xml:space="preserve">Utilizzo avanzo di Amministrazione </t>
  </si>
  <si>
    <t xml:space="preserve"> - di cui avanzo vincolato utilizzato anticipatamente</t>
  </si>
  <si>
    <t>Fondo di Cassa all'1/1/2018</t>
  </si>
  <si>
    <t>previsioni di cassa</t>
  </si>
  <si>
    <t>TITOLO 2:</t>
  </si>
  <si>
    <t>Trasferimenti correnti</t>
  </si>
  <si>
    <t>20101</t>
  </si>
  <si>
    <t>Tipologia 101: Trasferimenti correnti da Amministrazioni pubbliche</t>
  </si>
  <si>
    <t>previsione di competenza</t>
  </si>
  <si>
    <t>previsione di cassa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</si>
  <si>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</si>
  <si>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</si>
  <si>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</si>
  <si>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</si>
  <si>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</si>
  <si>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</si>
  <si>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</si>
  <si>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</si>
  <si>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20000        Totale 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</si>
  <si>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</si>
  <si>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</si>
  <si>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</si>
  <si>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</si>
  <si>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</si>
  <si>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</si>
  <si>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</si>
  <si>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</si>
  <si>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30000         Totale 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</si>
  <si>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</si>
  <si>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</si>
  <si>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</si>
  <si>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</si>
  <si>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</si>
  <si>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</si>
  <si>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</si>
  <si>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</si>
  <si>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>40000       Totale TITOLO 4</t>
  </si>
  <si>
    <t>TITOLO 7:</t>
  </si>
  <si>
    <t>Anticipazioni da istituto tesoriere/cassiere</t>
  </si>
  <si>
    <t>70100</t>
  </si>
  <si>
    <t>Tipologia 100: Anticipazioni da istituto tesoriere/cassiere</t>
  </si>
  <si>
    <t>70000      Totale 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</si>
  <si>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</si>
  <si>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</si>
  <si>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</si>
  <si>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</si>
  <si>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</si>
  <si>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</si>
  <si>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90000      Totale TITOLO 9</t>
  </si>
  <si>
    <t>TOTALE TITOLI</t>
  </si>
  <si>
    <t>TOTALE GENERALE DELLE ENTRATE</t>
  </si>
  <si>
    <t>Allegato n.9- Bilancio di previsione</t>
  </si>
  <si>
    <t>SPESE</t>
  </si>
  <si>
    <t>MISSIONE, PROGRAMMA, TITOLO</t>
  </si>
  <si>
    <t xml:space="preserve">PREVISIONI DEFINITIVE ANNO PRECEDENTE QUELLO CUI SI RIFERISCE IL BILANCIO </t>
  </si>
  <si>
    <t>PREVISIONI ANNO 2020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</si>
  <si>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</si>
  <si>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</si>
  <si>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</si>
  <si>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</si>
  <si>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</si>
  <si>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</si>
  <si>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</si>
  <si>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</si>
  <si>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</si>
  <si>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di cui già impegnato</t>
  </si>
  <si>
    <t>di cui fondo pluriennale vincolato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</si>
  <si>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</si>
  <si>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</si>
  <si>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</si>
  <si>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</si>
  <si>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</si>
  <si>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</si>
  <si>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</si>
  <si>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</si>
  <si>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</si>
  <si>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</si>
  <si>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</si>
  <si>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</si>
  <si>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</si>
  <si>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</si>
  <si>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</si>
  <si>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</si>
  <si>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</si>
  <si>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</si>
  <si>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</si>
  <si>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</si>
  <si>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</si>
  <si>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</si>
  <si>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</si>
  <si>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</si>
  <si>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</si>
  <si>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di riserva</t>
  </si>
  <si>
    <t>Fondo crediti di dubbia esigibilità</t>
  </si>
  <si>
    <t>TOTALE MISSIONE 20</t>
  </si>
  <si>
    <t>60</t>
  </si>
  <si>
    <t>Anticipazioni finanziarie</t>
  </si>
  <si>
    <t>Restituzione anticipazione di tesoreria</t>
  </si>
  <si>
    <t>Titolo 5</t>
  </si>
  <si>
    <t>Chiusura Anticipazioni ricevute da istituto tesoriere/cassiere</t>
  </si>
  <si>
    <t>TOTALE MISSIONE 60</t>
  </si>
  <si>
    <t>99</t>
  </si>
  <si>
    <t>Servizi per conto terzi</t>
  </si>
  <si>
    <t>Servizi per conto terzi e Partite di giro</t>
  </si>
  <si>
    <t>Titolo 7</t>
  </si>
  <si>
    <t>Spese per conto terzi e partite di giro</t>
  </si>
  <si>
    <t>TOTALE MISSIONE 99</t>
  </si>
  <si>
    <t>TOTALE MISSIONI</t>
  </si>
  <si>
    <t>TOTALE GENERALE DELLE SPESE</t>
  </si>
  <si>
    <t>RIEPILOGO GENERALE ENTRATE PER TITOLI</t>
  </si>
  <si>
    <t xml:space="preserve">PREVISIONI DEFINITIVE DELL'ANNO PRECEDENTE QUELLO CUI SI RIFERISCE IL BILANCIO </t>
  </si>
  <si>
    <t>PREVISIONI DELL'ANNO 2019</t>
  </si>
  <si>
    <t>PREVISIONI DELL'ANNO 2020</t>
  </si>
  <si>
    <r>
      <rPr>
        <i/>
        <sz val="10"/>
        <rFont val="Calibri"/>
        <family val="2"/>
      </rPr>
      <t xml:space="preserve">   - di cui avanzo vincolato utilizzato anticipatamente</t>
    </r>
    <r>
      <rPr>
        <i/>
        <vertAlign val="superscript"/>
        <sz val="10"/>
        <rFont val="Calibri"/>
        <family val="2"/>
      </rPr>
      <t xml:space="preserve"> </t>
    </r>
  </si>
  <si>
    <t>20000         TITOLO 2</t>
  </si>
  <si>
    <t>30000          TITOLO 3</t>
  </si>
  <si>
    <t>40000        TITOLO 4</t>
  </si>
  <si>
    <t>70000       TITOLO 7</t>
  </si>
  <si>
    <t>90000     TITOLO 9</t>
  </si>
  <si>
    <t>Allegato n. 9 - Bilancio di previsione</t>
  </si>
  <si>
    <t xml:space="preserve">BILANCIO DI PREVISIONE </t>
  </si>
  <si>
    <t>RIEPILOGO GENERALE DELLE SPESE PER TITOLI</t>
  </si>
  <si>
    <t>TITOLO</t>
  </si>
  <si>
    <t>DISAVANZO DI AMMINISTRAZIONE</t>
  </si>
  <si>
    <t>0,00</t>
  </si>
  <si>
    <t>TITOLO 1</t>
  </si>
  <si>
    <t>SPESE CORRENTI</t>
  </si>
  <si>
    <t>TITOLO 2</t>
  </si>
  <si>
    <t>SPESE IN CONTO CAPITALE</t>
  </si>
  <si>
    <t>TITOLO 5</t>
  </si>
  <si>
    <t>CHIUSURA ANTICIPAZIONI DA ISTITUTO TESORIERE/CASSIERE</t>
  </si>
  <si>
    <t>TITOLO 7</t>
  </si>
  <si>
    <t>SPESE PER CONTO TERZI E PARTITE DI GIRO</t>
  </si>
  <si>
    <t>RIEPILOGO GENERALE DELLE SPESE PER MISSIONI</t>
  </si>
  <si>
    <t xml:space="preserve">RIEPILOGO DELLE MISSIONI </t>
  </si>
  <si>
    <t>QUADRO GENERALE RIASSUNTIVO</t>
  </si>
  <si>
    <t>CASSA 
ANNO DI RIFERIMENTO DEL BILANCIO 
2018</t>
  </si>
  <si>
    <t>COMPETENZA ANNO DI RIFERIMENTO DEL BILANCIO
2018</t>
  </si>
  <si>
    <t>COMPETENZA ANNO
2019</t>
  </si>
  <si>
    <t>COMPETENZA ANNO
2020</t>
  </si>
  <si>
    <t>Fondo di cassa presunto all'inizio dell'esercizio</t>
  </si>
  <si>
    <t>-</t>
  </si>
  <si>
    <t xml:space="preserve">Utilizzo avanzo presunto di amministrazione </t>
  </si>
  <si>
    <t>Disavanzo  di  amministrazione</t>
  </si>
  <si>
    <t>Fondo pluriennale vincolato</t>
  </si>
  <si>
    <r>
      <rPr>
        <b/>
        <sz val="11"/>
        <color indexed="8"/>
        <rFont val="Calibri"/>
        <family val="2"/>
      </rPr>
      <t>Titolo 2</t>
    </r>
    <r>
      <rPr>
        <sz val="11"/>
        <color indexed="8"/>
        <rFont val="Calibri"/>
        <family val="2"/>
      </rPr>
      <t xml:space="preserve"> - Trasferimenti correnti</t>
    </r>
  </si>
  <si>
    <r>
      <rPr>
        <b/>
        <sz val="11"/>
        <color indexed="8"/>
        <rFont val="Calibri"/>
        <family val="2"/>
      </rPr>
      <t>Titolo 1</t>
    </r>
    <r>
      <rPr>
        <sz val="11"/>
        <color indexed="8"/>
        <rFont val="Calibri"/>
        <family val="2"/>
      </rPr>
      <t xml:space="preserve"> - Spese correnti</t>
    </r>
  </si>
  <si>
    <t xml:space="preserve"> - di cui fondo pluriennale vincolato</t>
  </si>
  <si>
    <r>
      <rPr>
        <b/>
        <sz val="11"/>
        <color indexed="8"/>
        <rFont val="Calibri"/>
        <family val="2"/>
      </rPr>
      <t xml:space="preserve">Titolo 3 </t>
    </r>
    <r>
      <rPr>
        <sz val="11"/>
        <color indexed="8"/>
        <rFont val="Calibri"/>
        <family val="2"/>
      </rPr>
      <t>- Entrate extratributarie</t>
    </r>
  </si>
  <si>
    <r>
      <rPr>
        <b/>
        <sz val="11"/>
        <color indexed="8"/>
        <rFont val="Calibri"/>
        <family val="2"/>
      </rPr>
      <t>Titolo 4</t>
    </r>
    <r>
      <rPr>
        <sz val="11"/>
        <color indexed="8"/>
        <rFont val="Calibri"/>
        <family val="2"/>
      </rPr>
      <t xml:space="preserve"> - Entrate in conto capitale </t>
    </r>
  </si>
  <si>
    <r>
      <rPr>
        <b/>
        <sz val="11"/>
        <color indexed="8"/>
        <rFont val="Calibri"/>
        <family val="2"/>
      </rPr>
      <t>Titolo 2</t>
    </r>
    <r>
      <rPr>
        <sz val="11"/>
        <color indexed="8"/>
        <rFont val="Calibri"/>
        <family val="2"/>
      </rPr>
      <t xml:space="preserve"> - Spese in conto capitale</t>
    </r>
  </si>
  <si>
    <t>Totale entrate finali………………….</t>
  </si>
  <si>
    <t>Totale spese finali………………….</t>
  </si>
  <si>
    <r>
      <rPr>
        <b/>
        <sz val="11"/>
        <color indexed="8"/>
        <rFont val="Calibri"/>
        <family val="2"/>
      </rPr>
      <t>Titolo 7</t>
    </r>
    <r>
      <rPr>
        <sz val="11"/>
        <color indexed="8"/>
        <rFont val="Calibri"/>
        <family val="2"/>
      </rPr>
      <t xml:space="preserve"> - Anticipazioni da istituto tesoriere/cassiere</t>
    </r>
  </si>
  <si>
    <r>
      <rPr>
        <b/>
        <sz val="11"/>
        <color indexed="8"/>
        <rFont val="Calibri"/>
        <family val="2"/>
      </rPr>
      <t xml:space="preserve">Titolo 5 </t>
    </r>
    <r>
      <rPr>
        <sz val="11"/>
        <color indexed="8"/>
        <rFont val="Calibri"/>
        <family val="2"/>
      </rPr>
      <t>- Chiusura Anticipazioni da istituto tesoriere/cassiere</t>
    </r>
  </si>
  <si>
    <r>
      <rPr>
        <b/>
        <sz val="11"/>
        <color indexed="8"/>
        <rFont val="Calibri"/>
        <family val="2"/>
      </rPr>
      <t>Titolo 9</t>
    </r>
    <r>
      <rPr>
        <sz val="11"/>
        <color indexed="8"/>
        <rFont val="Calibri"/>
        <family val="2"/>
      </rPr>
      <t xml:space="preserve"> - Entrate per conto di terzi e partite di giro</t>
    </r>
  </si>
  <si>
    <r>
      <rPr>
        <b/>
        <sz val="11"/>
        <color indexed="8"/>
        <rFont val="Calibri"/>
        <family val="2"/>
      </rPr>
      <t xml:space="preserve">Titolo 7 </t>
    </r>
    <r>
      <rPr>
        <sz val="11"/>
        <color indexed="8"/>
        <rFont val="Calibri"/>
        <family val="2"/>
      </rPr>
      <t>- Spese per conto terzi e partite di giro</t>
    </r>
  </si>
  <si>
    <t>Totale titoli</t>
  </si>
  <si>
    <t>TOTALE COMPLESSIVO ENTRATE</t>
  </si>
  <si>
    <t>TOTALE COMPLESSIVO SPESE</t>
  </si>
  <si>
    <t xml:space="preserve">Fondo di cassa finale presunto </t>
  </si>
  <si>
    <t xml:space="preserve">EQUILIBRI DI BILANCIO 
</t>
  </si>
  <si>
    <t>EQUILIBRI DI BILANCIO</t>
  </si>
  <si>
    <t xml:space="preserve">Utilizzo risultato di amministrazione presunto per il finanziamento di spese correnti e al rimborso di prestiti </t>
  </si>
  <si>
    <t>(+)</t>
  </si>
  <si>
    <t xml:space="preserve">Ripiano disavanzo presunto di amministrazione esercizio precedente </t>
  </si>
  <si>
    <t>(-)</t>
  </si>
  <si>
    <t xml:space="preserve">Fondo pluriennale vincolato per spese correnti iscritto in entrata </t>
  </si>
  <si>
    <t>Entrate titoli 1-2-3</t>
  </si>
  <si>
    <t xml:space="preserve">Entrate in conto capitale per Contributi agli investimenti direttamente destinati al rimborso dei prestiti da amministrazioni pubbliche </t>
  </si>
  <si>
    <t>Entrate Titolo  4.03   - Altri trasferimenti in conto capitale</t>
  </si>
  <si>
    <r>
      <rPr>
        <sz val="11"/>
        <rFont val="Calibri"/>
        <family val="2"/>
      </rPr>
      <t>Entrate in c/capitale destinate all'estinzione anticipata di prestiti</t>
    </r>
    <r>
      <rPr>
        <vertAlign val="superscript"/>
        <sz val="11"/>
        <rFont val="Calibri"/>
        <family val="2"/>
      </rPr>
      <t xml:space="preserve"> </t>
    </r>
  </si>
  <si>
    <t>Entrate per accensioni di prestiti destinate all'estinzione anticipata di prestiti</t>
  </si>
  <si>
    <t>Entrate di parte capitale destinate a spese correnti in base a specifiche disposizioni di legge o  dei principi contabili</t>
  </si>
  <si>
    <t>Spese Titolo 2.04 -  Altri trasferimenti in conto capitale</t>
  </si>
  <si>
    <t>Variazioni di attività finanziarie (se negativo)</t>
  </si>
  <si>
    <t>Rimborso prestiti</t>
  </si>
  <si>
    <t xml:space="preserve"> - di cui  Fondo anticipazioni di liquidità (DL 35/2013 e successive modifiche e rifinanziamenti) </t>
  </si>
  <si>
    <t xml:space="preserve">   - di cui per estinzione anticipata di prestiti </t>
  </si>
  <si>
    <t>A) Equilibrio di parte corrente</t>
  </si>
  <si>
    <r>
      <rPr>
        <sz val="11"/>
        <color indexed="8"/>
        <rFont val="Calibri"/>
        <family val="2"/>
      </rPr>
      <t>Utilizzo risultato presunto di amministrazione  per il finanziamento di spese d’investimento</t>
    </r>
    <r>
      <rPr>
        <b/>
        <sz val="11"/>
        <color indexed="8"/>
        <rFont val="Calibri"/>
        <family val="2"/>
      </rPr>
      <t xml:space="preserve"> </t>
    </r>
  </si>
  <si>
    <t>Fondo pluriennale vincolato per spese in conto capitale iscritto in entrata</t>
  </si>
  <si>
    <t>Entrate in conto capitale (Titolo 4)</t>
  </si>
  <si>
    <t xml:space="preserve">Entrate Titolo 5.01.01 -  Alienazioni  di partecipazioni </t>
  </si>
  <si>
    <t>Entrate per accensioni di prestiti (titolo 6)</t>
  </si>
  <si>
    <r>
      <rPr>
        <sz val="11"/>
        <rFont val="Calibri"/>
        <family val="2"/>
      </rPr>
      <t>Entrate in conto capitale per Contributi agli investimenti direttamente destinati al rimborso dei prestiti da amministrazioni pubbliche</t>
    </r>
    <r>
      <rPr>
        <vertAlign val="superscript"/>
        <sz val="11"/>
        <rFont val="Calibri"/>
        <family val="2"/>
      </rPr>
      <t xml:space="preserve"> </t>
    </r>
  </si>
  <si>
    <t>Entrate in c/capitale destinate all'estinzione anticipata di prestiti</t>
  </si>
  <si>
    <t>- di cui fondo pluriennale vincolato</t>
  </si>
  <si>
    <t xml:space="preserve">Spese Titolo 3.01.01 - Acquisizioni di partecipazioni e conferimenti di capitale </t>
  </si>
  <si>
    <t>Disavanzo pregresso derivante da debito autorizzato e non contratto (presunto)</t>
  </si>
  <si>
    <t xml:space="preserve">Variazioni di attività finanziarie (se positivo) </t>
  </si>
  <si>
    <t>B) Equilibrio di parte capitale</t>
  </si>
  <si>
    <t xml:space="preserve">Utilizzo risultato presunto di amministrazione al finanziamento di attività finanziarie </t>
  </si>
  <si>
    <t xml:space="preserve">Entrate titolo 5.00  -  Riduzioni attività finanziarie </t>
  </si>
  <si>
    <t>Spese titolo 3.00 - Incremento attività finanziarie</t>
  </si>
  <si>
    <t>Entrate Titolo 5.01.01 -  Alienazioni  di partecipazioni</t>
  </si>
  <si>
    <t>Spese Titolo 3.01.01 - Acquisizioni di partecipazioni e conferimenti di capitale</t>
  </si>
  <si>
    <t>C) Variazioni attività finanziaria</t>
  </si>
  <si>
    <t>EQUILIBRIO FINALE (D=A+B)</t>
  </si>
  <si>
    <t>Allegato a)  Risultato presunto di amministrazione</t>
  </si>
  <si>
    <t>TABELLA DIMOSTRATIVA DEL RISULTATO DI AMMINISTRAZIONE PRESUNTO
(ALL'INIZIO DELL'ESERCIZIO 2018 DI RIFERIMENTO DEL BILANCIO DI PREVISIONE)</t>
  </si>
  <si>
    <t>1) Determinazione del risultato di amministrazione presunto al 31/12/2017</t>
  </si>
  <si>
    <t>Risultato di amministrazione iniziale dell'esercizio 2017</t>
  </si>
  <si>
    <t>Fondo pluriennale vincolato iniziale dell'esercizio 2017</t>
  </si>
  <si>
    <t>Entrate già accertate nell'esercizio 2017</t>
  </si>
  <si>
    <t>Uscite già impegnate nell'esercizio 2017</t>
  </si>
  <si>
    <t>Riduzione dei residui attivi già verificatasi nell'esercizio2017</t>
  </si>
  <si>
    <t>Incremento  dei residui attivi già verificatasi nell'esercizio 2017</t>
  </si>
  <si>
    <t>Riduzione dei residui passivi già verificatasi nell'esercizio 2017</t>
  </si>
  <si>
    <t>=</t>
  </si>
  <si>
    <t>Risultato di amministrazione dell'esercizio 2017 alla data di redazione del bilancio di previsione dell'anno 2018</t>
  </si>
  <si>
    <t>+</t>
  </si>
  <si>
    <t>Entrate che prevedo di accertare  per il restante periodo dell'esercizio 2017</t>
  </si>
  <si>
    <t xml:space="preserve">- </t>
  </si>
  <si>
    <t>Spese che prevedo di impegnare per il restante periodo dell'esercizio 2017</t>
  </si>
  <si>
    <t>Riduzione dei residui attivi presunta per il restante periodo dell'esercizio 2017</t>
  </si>
  <si>
    <t>Incremento dei residui attivi presunto per il restante periodo dell'esercizio 2017</t>
  </si>
  <si>
    <t>Riduzione dei residui passivi presunta per il restante periodo dell'esercizio 2017</t>
  </si>
  <si>
    <t xml:space="preserve">Fondo pluriennale vincolato finale presunto dell'esercizio 2017 </t>
  </si>
  <si>
    <t>A) Risultato  di amministrazione presunto al 31/12/2017</t>
  </si>
  <si>
    <t xml:space="preserve">2) Composizione del risultato di amministrazione  presunto al 31/12/2017 : </t>
  </si>
  <si>
    <r>
      <rPr>
        <b/>
        <sz val="11"/>
        <color indexed="8"/>
        <rFont val="Calibri"/>
        <family val="2"/>
      </rPr>
      <t>Parte accantonata</t>
    </r>
    <r>
      <rPr>
        <sz val="11"/>
        <color indexed="8"/>
        <rFont val="Calibri"/>
        <family val="2"/>
      </rPr>
      <t xml:space="preserve"> </t>
    </r>
  </si>
  <si>
    <r>
      <rPr>
        <sz val="11"/>
        <rFont val="Calibri"/>
        <family val="2"/>
      </rPr>
      <t>Fondo crediti di dubbia esigibilità al 31/12/2017</t>
    </r>
    <r>
      <rPr>
        <vertAlign val="superscript"/>
        <sz val="11"/>
        <rFont val="Calibri"/>
        <family val="2"/>
      </rPr>
      <t xml:space="preserve"> </t>
    </r>
  </si>
  <si>
    <t xml:space="preserve">Accantonamento residui perenti al 31/12/…. (solo per le regioni) </t>
  </si>
  <si>
    <t>Fondo anticipazioni liquidità DL 35 del 2013 e successive modifiche e rifinanziamenti</t>
  </si>
  <si>
    <t>Fondo  perdite società partecipate</t>
  </si>
  <si>
    <t>Fondo contenzioso</t>
  </si>
  <si>
    <t>Altri accantonamenti</t>
  </si>
  <si>
    <t>B) Totale parte accantonata</t>
  </si>
  <si>
    <t xml:space="preserve">Parte vincolata </t>
  </si>
  <si>
    <t xml:space="preserve">Vincoli derivanti da leggi e dai principi contabili </t>
  </si>
  <si>
    <t>Vincoli derivanti da trasferimenti</t>
  </si>
  <si>
    <t>Vincoli derivanti dalla contrazione di mutui</t>
  </si>
  <si>
    <t xml:space="preserve">Vincoli formalmente attribuiti dall'ente </t>
  </si>
  <si>
    <t xml:space="preserve">Altri vincoli </t>
  </si>
  <si>
    <t>C) Totale parte vincolata</t>
  </si>
  <si>
    <t>Parte destinata agli investimenti</t>
  </si>
  <si>
    <t>D) Totale destinata agli investimenti</t>
  </si>
  <si>
    <t>E) Totale parte disponibile (E=A-B-C-D)</t>
  </si>
  <si>
    <t>Se E è negativo, tale importo  è iscritto tra le spese del bilancio di previsione  come disavanzo da ripianare</t>
  </si>
  <si>
    <t>3) Utilizzo quote vincolate del risultato di amministrazione  presunto al 31/12/2017 :</t>
  </si>
  <si>
    <t>Utilizzo quota vincolata</t>
  </si>
  <si>
    <t xml:space="preserve">Utilizzo vincoli derivanti da leggi e dai principi contabili </t>
  </si>
  <si>
    <t>Utilizzo vincoli derivanti da trasferimenti</t>
  </si>
  <si>
    <t>Utilizzo vincoli derivanti dalla contrazione di mutui</t>
  </si>
  <si>
    <t xml:space="preserve">Utilizzo vincoli formalmente attribuiti dall'ente </t>
  </si>
  <si>
    <t xml:space="preserve">Utilizzo altri vincoli </t>
  </si>
  <si>
    <t>Totale utilizzo avanzo di amministrazione presunto</t>
  </si>
  <si>
    <t>Allegato b) -  Fondo pluriennale vincolato</t>
  </si>
  <si>
    <t>COMPOSIZIONE PER MISSIONI E PROGRAMMI DEL FONDO PLURIENNALE VINCOLATO DELL'ESERCIZIO N DI RIFERIMENTO DEL BILANCIO</t>
  </si>
  <si>
    <t>MISSIONI E PROGRAMMI</t>
  </si>
  <si>
    <t>Fondo pluriennale vincolato al 
31 dicembre dell'esercizio 2017</t>
  </si>
  <si>
    <t>Spese impegnate negli esercizi precedenti con copertura costituita dal fondo pluriennale vincolato e imputate all'esercizio 2018</t>
  </si>
  <si>
    <t>Quota del fondo pluriennale vincolato al 31 dicembre dell'esercizio N-1, non destinata ad essere utilizzata nell'esercizio N e  rinviata all'esercizio 2019 e successivi</t>
  </si>
  <si>
    <t xml:space="preserve">Spese che si prevede di impegnare nell'esercizio 2018, con copertura costituita dal fondo pluriennale vincolato con imputazione agli esercizi :  </t>
  </si>
  <si>
    <t>Fondo pluriennale vincolato al 31 dicembre dell'esercizio 2018</t>
  </si>
  <si>
    <t>Anni successivi</t>
  </si>
  <si>
    <t>Imputazione non ancora definita</t>
  </si>
  <si>
    <t>(a)</t>
  </si>
  <si>
    <t>(b)</t>
  </si>
  <si>
    <t>( c)  = (a) - (b)</t>
  </si>
  <si>
    <t>(d)</t>
  </si>
  <si>
    <t>(e)</t>
  </si>
  <si>
    <t>(f)</t>
  </si>
  <si>
    <t>(g)</t>
  </si>
  <si>
    <t>(h) = ( c)+(d)+(e)+(f)+(g)</t>
  </si>
  <si>
    <t xml:space="preserve">MISSIONE 1 - Servizi istituzionali, generali e di gestione </t>
  </si>
  <si>
    <t xml:space="preserve">Gestione economica, finanziaria,  programmazione e provveditorato </t>
  </si>
  <si>
    <r>
      <rPr>
        <b/>
        <i/>
        <sz val="11"/>
        <rFont val="Calibri"/>
        <family val="2"/>
      </rPr>
      <t>TOTALE MISSIONE 1 - Servizi istituzionali, generali e di gestione</t>
    </r>
    <r>
      <rPr>
        <b/>
        <i/>
        <strike/>
        <sz val="11"/>
        <rFont val="Calibri"/>
        <family val="2"/>
      </rPr>
      <t xml:space="preserve"> </t>
    </r>
  </si>
  <si>
    <t>MISSIONE 4 - Istruzione e diritto allo studio</t>
  </si>
  <si>
    <t>06</t>
  </si>
  <si>
    <t>TOTALE MISSIONE 4 - Istruzione e diritto allo studio</t>
  </si>
  <si>
    <t>TOTALE</t>
  </si>
  <si>
    <t>Allegato c) - Fondo crediti di dubbia esigibilità</t>
  </si>
  <si>
    <t>COMPOSIZIONE DELL'ACCANTONAMENTO AL FONDO CREDITI DI DUBBIA ESIGIBILITA'</t>
  </si>
  <si>
    <t>Esercizio finanziario  2018</t>
  </si>
  <si>
    <t xml:space="preserve">
TIPOLOGIA
</t>
  </si>
  <si>
    <r>
      <rPr>
        <b/>
        <sz val="10"/>
        <rFont val="Calibri"/>
        <family val="2"/>
      </rPr>
      <t xml:space="preserve">STANZIAMENTI DI BILANCIO 
</t>
    </r>
    <r>
      <rPr>
        <b/>
        <i/>
        <sz val="10"/>
        <rFont val="Calibri"/>
        <family val="2"/>
      </rPr>
      <t>(a)</t>
    </r>
  </si>
  <si>
    <r>
      <rPr>
        <b/>
        <sz val="10"/>
        <rFont val="Calibri"/>
        <family val="2"/>
      </rPr>
      <t xml:space="preserve">ACCANTONAMENTO OBBLIGATORIO AL FONDO (*)
</t>
    </r>
    <r>
      <rPr>
        <b/>
        <i/>
        <sz val="10"/>
        <rFont val="Calibri"/>
        <family val="2"/>
      </rPr>
      <t>(b)</t>
    </r>
  </si>
  <si>
    <r>
      <rPr>
        <b/>
        <sz val="10"/>
        <rFont val="Calibri"/>
        <family val="2"/>
      </rPr>
      <t xml:space="preserve">ACCANTONAMENTO EFFETTIVO DI BILANCIO (**)
</t>
    </r>
    <r>
      <rPr>
        <b/>
        <i/>
        <sz val="10"/>
        <rFont val="Calibri"/>
        <family val="2"/>
      </rPr>
      <t xml:space="preserve">(c) </t>
    </r>
  </si>
  <si>
    <t>% di stanziamento accantonato al fondo nel rispetto del principio contabile applicato 3.3
(d)=(c/a)</t>
  </si>
  <si>
    <t>TRASFERIMENTI CORRENTI</t>
  </si>
  <si>
    <t>2010100</t>
  </si>
  <si>
    <t>2010200</t>
  </si>
  <si>
    <t>2010300</t>
  </si>
  <si>
    <t>2010400</t>
  </si>
  <si>
    <t>2010500</t>
  </si>
  <si>
    <t>Tipologia 105: Trasferimenti correnti dall'Unione Europea e dal Resto del Mondo</t>
  </si>
  <si>
    <t>Trasferimenti correnti dall'Unione Europea</t>
  </si>
  <si>
    <t xml:space="preserve"> Trasferimenti correnti dal Resto del Mondo</t>
  </si>
  <si>
    <t>2000000</t>
  </si>
  <si>
    <t>TOTALE TITOLO 2</t>
  </si>
  <si>
    <t>ENTRATE EXTRATRIBUTARIE</t>
  </si>
  <si>
    <t>3010000</t>
  </si>
  <si>
    <t>3030000</t>
  </si>
  <si>
    <t>3050000</t>
  </si>
  <si>
    <t>3000000</t>
  </si>
  <si>
    <t>TOTALE TITOLO 3</t>
  </si>
  <si>
    <t xml:space="preserve">ENTRATE IN CONTO CAPITALE </t>
  </si>
  <si>
    <t>4020000</t>
  </si>
  <si>
    <t xml:space="preserve">Contributi agli investimenti da amministrazioni pubbliche </t>
  </si>
  <si>
    <t>Contributi agli investimenti da UE</t>
  </si>
  <si>
    <t>Tipologia 200: Contributi agli investimenti al netto dei contributi da PA e da UE</t>
  </si>
  <si>
    <t>4040000</t>
  </si>
  <si>
    <t>4050000</t>
  </si>
  <si>
    <t>4000000</t>
  </si>
  <si>
    <t>TOTALE TITOLO 4</t>
  </si>
  <si>
    <t>TOTALE GENERALE (***)</t>
  </si>
  <si>
    <r>
      <rPr>
        <b/>
        <i/>
        <sz val="11"/>
        <rFont val="Calibri"/>
        <family val="2"/>
      </rPr>
      <t xml:space="preserve">DI CUI   FONDO CREDITI DI DUBBIA ESIGIBILITA' DI PARTE CORRENTE </t>
    </r>
    <r>
      <rPr>
        <i/>
        <sz val="11"/>
        <rFont val="Calibri"/>
        <family val="2"/>
      </rPr>
      <t>(**)</t>
    </r>
  </si>
  <si>
    <t>DI CUI   FONDO CREDITI DI DUBBIA ESIGIBILITA' IN C/CAPITALE</t>
  </si>
  <si>
    <t>* Non richiedono l’accantonamento al fondo crediti di dubbia esigibilità i: a) i trasferimenti da altre Amministrazioni pubbliche e dall'Unione europea; b) i crediti assistiti da fidejussione; c) le entrate tributarie che, sulla base dei nuovi principi contabili, sono accertate per cassa. I principi contabili cui si fa riferimento in questo prospetto sono contenuti nell'allegato 4.2.</t>
  </si>
  <si>
    <t xml:space="preserve">** Gli importi della colonna (c) non devono essere inferiori a quelli della colonna (b); se sono superiori le motivazioni della differenza sono indicate nella relazione al bilancio. </t>
  </si>
  <si>
    <t xml:space="preserve">*** Il totale generale della colonna (c) corrisponde alla somma degli stanziamenti del bilancio  riguardanti il  fondo crediti di dubbia esigibilità Nel bilancio di previsione il fondo crediti di dubbia esigibilità  è articolato in due distinti stanziamenti:  il fondo crediti di dubbia esigibilità riguardante  le entrate di dubbia esigibilità del titolo 4 delle entrate (stanziato nel titolo 2 delle spese), e il fondo riguardante tutte le altre entrate (stanziato nel titolo 1 della spesa).   </t>
  </si>
  <si>
    <t>Esercizio finanziario  2019</t>
  </si>
  <si>
    <t>Esercizio finanziario  2020</t>
  </si>
  <si>
    <t>* Non richiedono l’accantonamento al fondo crediti di dubbia esigibilità i: a) i trasferimenti da altre Amministrazioni pubbliche e dall'Unione europea; b) i crediti assistiti da fidejussione; c) le entrate tributarie che, sulla base dei nuovi principi co</t>
  </si>
  <si>
    <t>*** Il totale generale della colonna (c) corrisponde alla somma degli stanziamenti del bilancio  riguardanti il  fondo crediti di dubbia esigibilità Nel bilancio di previsione il fondo crediti di dubbia esigibilità  è articolato in due distinti stanziamen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</si>
</sst>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_-;\-* #,##0_-;_-* \-_-;_-@_-"/>
    <numFmt numFmtId="166" formatCode="_-* #,##0.00_-;\-* #,##0.00_-;_-* \-??_-;_-@_-"/>
    <numFmt numFmtId="167" formatCode="#,##0.00_ ;\-#,##0.00\ "/>
    <numFmt numFmtId="168" formatCode="_-* #,##0_-;\-* #,##0_-;_-* \-??_-;_-@_-"/>
  </numFmts>
  <fonts count="7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8"/>
      <name val="Times New Roman"/>
      <family val="1"/>
    </font>
    <font>
      <sz val="10"/>
      <color indexed="63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trike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i/>
      <vertAlign val="superscript"/>
      <sz val="10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vertAlign val="superscript"/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trike/>
      <sz val="11"/>
      <name val="Calibri"/>
      <family val="2"/>
    </font>
    <font>
      <i/>
      <sz val="14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4" borderId="1" applyNumberFormat="0" applyAlignment="0" applyProtection="0"/>
    <xf numFmtId="0" fontId="63" fillId="0" borderId="2" applyNumberFormat="0" applyFill="0" applyAlignment="0" applyProtection="0"/>
    <xf numFmtId="0" fontId="64" fillId="25" borderId="3" applyNumberFormat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5" fillId="32" borderId="0" applyNumberFormat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4" borderId="1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0" fontId="11" fillId="35" borderId="0" applyNumberFormat="0" applyBorder="0" applyAlignment="0" applyProtection="0"/>
    <xf numFmtId="0" fontId="66" fillId="36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13" fillId="35" borderId="5" applyNumberFormat="0" applyAlignment="0" applyProtection="0"/>
    <xf numFmtId="0" fontId="67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8" borderId="0" applyNumberFormat="0" applyBorder="0" applyAlignment="0" applyProtection="0"/>
    <xf numFmtId="0" fontId="76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744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6" fillId="0" borderId="0" xfId="63" applyFont="1" applyFill="1" applyBorder="1" applyAlignment="1">
      <alignment horizontal="right" vertical="top"/>
      <protection/>
    </xf>
    <xf numFmtId="0" fontId="18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left" vertical="center" wrapText="1"/>
    </xf>
    <xf numFmtId="2" fontId="15" fillId="0" borderId="17" xfId="0" applyNumberFormat="1" applyFont="1" applyFill="1" applyBorder="1" applyAlignment="1">
      <alignment horizontal="center" wrapText="1"/>
    </xf>
    <xf numFmtId="2" fontId="15" fillId="0" borderId="15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wrapText="1"/>
      <protection/>
    </xf>
    <xf numFmtId="4" fontId="18" fillId="0" borderId="0" xfId="0" applyNumberFormat="1" applyFont="1" applyFill="1" applyBorder="1" applyAlignment="1" applyProtection="1">
      <alignment wrapText="1"/>
      <protection locked="0"/>
    </xf>
    <xf numFmtId="2" fontId="15" fillId="0" borderId="0" xfId="0" applyNumberFormat="1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Border="1" applyAlignment="1" applyProtection="1">
      <alignment horizontal="center" wrapText="1"/>
      <protection locked="0"/>
    </xf>
    <xf numFmtId="4" fontId="15" fillId="0" borderId="15" xfId="0" applyNumberFormat="1" applyFont="1" applyFill="1" applyBorder="1" applyAlignment="1" applyProtection="1">
      <alignment horizontal="center" wrapText="1"/>
      <protection locked="0"/>
    </xf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 wrapText="1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2" fontId="18" fillId="0" borderId="0" xfId="0" applyNumberFormat="1" applyFont="1" applyFill="1" applyBorder="1" applyAlignment="1" applyProtection="1">
      <alignment wrapText="1"/>
      <protection/>
    </xf>
    <xf numFmtId="4" fontId="15" fillId="0" borderId="15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left" wrapText="1"/>
      <protection/>
    </xf>
    <xf numFmtId="4" fontId="18" fillId="0" borderId="0" xfId="0" applyNumberFormat="1" applyFont="1" applyFill="1" applyBorder="1" applyAlignment="1" applyProtection="1">
      <alignment horizontal="left" wrapText="1"/>
      <protection locked="0"/>
    </xf>
    <xf numFmtId="2" fontId="21" fillId="0" borderId="0" xfId="0" applyNumberFormat="1" applyFont="1" applyFill="1" applyBorder="1" applyAlignment="1" applyProtection="1">
      <alignment wrapText="1"/>
      <protection/>
    </xf>
    <xf numFmtId="4" fontId="15" fillId="0" borderId="0" xfId="0" applyNumberFormat="1" applyFont="1" applyFill="1" applyBorder="1" applyAlignment="1" applyProtection="1">
      <alignment wrapText="1"/>
      <protection locked="0"/>
    </xf>
    <xf numFmtId="2" fontId="21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center" wrapText="1"/>
      <protection locked="0"/>
    </xf>
    <xf numFmtId="2" fontId="21" fillId="0" borderId="0" xfId="0" applyNumberFormat="1" applyFont="1" applyFill="1" applyBorder="1" applyAlignment="1" applyProtection="1">
      <alignment horizontal="left" wrapText="1"/>
      <protection/>
    </xf>
    <xf numFmtId="4" fontId="15" fillId="0" borderId="0" xfId="0" applyNumberFormat="1" applyFont="1" applyFill="1" applyBorder="1" applyAlignment="1" applyProtection="1">
      <alignment horizontal="left" wrapText="1"/>
      <protection locked="0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4" fontId="15" fillId="0" borderId="17" xfId="0" applyNumberFormat="1" applyFont="1" applyFill="1" applyBorder="1" applyAlignment="1" applyProtection="1">
      <alignment horizontal="center"/>
      <protection locked="0"/>
    </xf>
    <xf numFmtId="4" fontId="15" fillId="0" borderId="18" xfId="0" applyNumberFormat="1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18" fillId="0" borderId="17" xfId="0" applyNumberFormat="1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left" wrapText="1"/>
      <protection/>
    </xf>
    <xf numFmtId="4" fontId="15" fillId="0" borderId="17" xfId="0" applyNumberFormat="1" applyFont="1" applyFill="1" applyBorder="1" applyAlignment="1" applyProtection="1">
      <alignment horizontal="center" wrapText="1"/>
      <protection/>
    </xf>
    <xf numFmtId="4" fontId="15" fillId="0" borderId="17" xfId="0" applyNumberFormat="1" applyFont="1" applyFill="1" applyBorder="1" applyAlignment="1" applyProtection="1">
      <alignment horizontal="center"/>
      <protection/>
    </xf>
    <xf numFmtId="4" fontId="15" fillId="0" borderId="18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wrapText="1"/>
      <protection locked="0"/>
    </xf>
    <xf numFmtId="4" fontId="18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14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left" wrapText="1"/>
      <protection/>
    </xf>
    <xf numFmtId="4" fontId="15" fillId="0" borderId="20" xfId="0" applyNumberFormat="1" applyFont="1" applyFill="1" applyBorder="1" applyAlignment="1" applyProtection="1">
      <alignment horizontal="center" wrapText="1"/>
      <protection/>
    </xf>
    <xf numFmtId="4" fontId="15" fillId="0" borderId="20" xfId="0" applyNumberFormat="1" applyFont="1" applyFill="1" applyBorder="1" applyAlignment="1" applyProtection="1">
      <alignment horizontal="center"/>
      <protection/>
    </xf>
    <xf numFmtId="4" fontId="15" fillId="0" borderId="21" xfId="0" applyNumberFormat="1" applyFont="1" applyFill="1" applyBorder="1" applyAlignment="1" applyProtection="1">
      <alignment horizontal="center"/>
      <protection/>
    </xf>
    <xf numFmtId="0" fontId="18" fillId="40" borderId="14" xfId="0" applyFont="1" applyFill="1" applyBorder="1" applyAlignment="1" applyProtection="1">
      <alignment horizontal="center" wrapText="1"/>
      <protection/>
    </xf>
    <xf numFmtId="0" fontId="18" fillId="40" borderId="0" xfId="0" applyFont="1" applyFill="1" applyBorder="1" applyAlignment="1" applyProtection="1">
      <alignment horizontal="center" vertical="center" wrapText="1"/>
      <protection/>
    </xf>
    <xf numFmtId="0" fontId="22" fillId="40" borderId="0" xfId="0" applyFont="1" applyFill="1" applyBorder="1" applyAlignment="1" applyProtection="1">
      <alignment horizontal="left" vertical="center" wrapText="1"/>
      <protection/>
    </xf>
    <xf numFmtId="4" fontId="18" fillId="40" borderId="0" xfId="0" applyNumberFormat="1" applyFont="1" applyFill="1" applyBorder="1" applyAlignment="1" applyProtection="1">
      <alignment horizontal="center" wrapText="1"/>
      <protection/>
    </xf>
    <xf numFmtId="0" fontId="18" fillId="40" borderId="22" xfId="0" applyFont="1" applyFill="1" applyBorder="1" applyAlignment="1" applyProtection="1">
      <alignment horizontal="left" wrapText="1"/>
      <protection/>
    </xf>
    <xf numFmtId="4" fontId="18" fillId="40" borderId="0" xfId="0" applyNumberFormat="1" applyFont="1" applyFill="1" applyBorder="1" applyAlignment="1" applyProtection="1">
      <alignment horizontal="center"/>
      <protection/>
    </xf>
    <xf numFmtId="4" fontId="18" fillId="40" borderId="15" xfId="0" applyNumberFormat="1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left" wrapText="1"/>
      <protection/>
    </xf>
    <xf numFmtId="0" fontId="18" fillId="40" borderId="20" xfId="0" applyFont="1" applyFill="1" applyBorder="1" applyAlignment="1" applyProtection="1">
      <alignment horizontal="left" wrapText="1"/>
      <protection/>
    </xf>
    <xf numFmtId="4" fontId="18" fillId="40" borderId="20" xfId="0" applyNumberFormat="1" applyFont="1" applyFill="1" applyBorder="1" applyAlignment="1" applyProtection="1">
      <alignment horizontal="center" wrapText="1"/>
      <protection/>
    </xf>
    <xf numFmtId="4" fontId="18" fillId="40" borderId="20" xfId="0" applyNumberFormat="1" applyFont="1" applyFill="1" applyBorder="1" applyAlignment="1" applyProtection="1">
      <alignment horizontal="center"/>
      <protection/>
    </xf>
    <xf numFmtId="4" fontId="18" fillId="40" borderId="21" xfId="0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Fill="1" applyBorder="1" applyAlignment="1" applyProtection="1">
      <alignment horizontal="center" wrapText="1"/>
      <protection/>
    </xf>
    <xf numFmtId="4" fontId="15" fillId="0" borderId="0" xfId="0" applyNumberFormat="1" applyFont="1" applyFill="1" applyBorder="1" applyAlignment="1" applyProtection="1">
      <alignment horizontal="center"/>
      <protection/>
    </xf>
    <xf numFmtId="4" fontId="15" fillId="0" borderId="15" xfId="0" applyNumberFormat="1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left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4" fontId="18" fillId="0" borderId="23" xfId="0" applyNumberFormat="1" applyFont="1" applyFill="1" applyBorder="1" applyAlignment="1" applyProtection="1">
      <alignment horizontal="center" wrapText="1"/>
      <protection/>
    </xf>
    <xf numFmtId="4" fontId="15" fillId="0" borderId="23" xfId="0" applyNumberFormat="1" applyFont="1" applyFill="1" applyBorder="1" applyAlignment="1" applyProtection="1">
      <alignment horizontal="center" wrapText="1"/>
      <protection/>
    </xf>
    <xf numFmtId="4" fontId="15" fillId="0" borderId="23" xfId="0" applyNumberFormat="1" applyFont="1" applyFill="1" applyBorder="1" applyAlignment="1" applyProtection="1">
      <alignment horizontal="center"/>
      <protection/>
    </xf>
    <xf numFmtId="4" fontId="15" fillId="0" borderId="24" xfId="0" applyNumberFormat="1" applyFont="1" applyFill="1" applyBorder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 horizontal="center" wrapText="1"/>
      <protection/>
    </xf>
    <xf numFmtId="0" fontId="22" fillId="40" borderId="22" xfId="0" applyFont="1" applyFill="1" applyBorder="1" applyAlignment="1" applyProtection="1">
      <alignment horizontal="left" vertical="center" wrapText="1"/>
      <protection/>
    </xf>
    <xf numFmtId="4" fontId="18" fillId="40" borderId="22" xfId="0" applyNumberFormat="1" applyFont="1" applyFill="1" applyBorder="1" applyAlignment="1" applyProtection="1">
      <alignment horizontal="center" wrapText="1"/>
      <protection/>
    </xf>
    <xf numFmtId="4" fontId="18" fillId="40" borderId="25" xfId="0" applyNumberFormat="1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wrapText="1"/>
      <protection/>
    </xf>
    <xf numFmtId="4" fontId="18" fillId="40" borderId="26" xfId="0" applyNumberFormat="1" applyFont="1" applyFill="1" applyBorder="1" applyAlignment="1" applyProtection="1">
      <alignment horizontal="center" wrapText="1"/>
      <protection/>
    </xf>
    <xf numFmtId="4" fontId="18" fillId="40" borderId="27" xfId="0" applyNumberFormat="1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4" fontId="18" fillId="40" borderId="25" xfId="0" applyNumberFormat="1" applyFont="1" applyFill="1" applyBorder="1" applyAlignment="1" applyProtection="1">
      <alignment horizontal="center" wrapText="1"/>
      <protection/>
    </xf>
    <xf numFmtId="0" fontId="22" fillId="40" borderId="20" xfId="0" applyFont="1" applyFill="1" applyBorder="1" applyAlignment="1" applyProtection="1">
      <alignment horizontal="left" vertical="center" wrapText="1"/>
      <protection/>
    </xf>
    <xf numFmtId="0" fontId="15" fillId="0" borderId="14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4" fontId="18" fillId="40" borderId="15" xfId="0" applyNumberFormat="1" applyFont="1" applyFill="1" applyBorder="1" applyAlignment="1" applyProtection="1">
      <alignment horizontal="center" wrapText="1"/>
      <protection/>
    </xf>
    <xf numFmtId="0" fontId="18" fillId="0" borderId="28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4" fontId="15" fillId="0" borderId="22" xfId="0" applyNumberFormat="1" applyFont="1" applyFill="1" applyBorder="1" applyAlignment="1" applyProtection="1">
      <alignment horizontal="center" wrapText="1"/>
      <protection/>
    </xf>
    <xf numFmtId="0" fontId="15" fillId="0" borderId="22" xfId="0" applyFont="1" applyFill="1" applyBorder="1" applyAlignment="1" applyProtection="1">
      <alignment horizontal="left" wrapText="1"/>
      <protection/>
    </xf>
    <xf numFmtId="4" fontId="18" fillId="0" borderId="0" xfId="0" applyNumberFormat="1" applyFont="1" applyFill="1" applyBorder="1" applyAlignment="1" applyProtection="1">
      <alignment horizontal="center"/>
      <protection/>
    </xf>
    <xf numFmtId="4" fontId="18" fillId="0" borderId="15" xfId="0" applyNumberFormat="1" applyFont="1" applyFill="1" applyBorder="1" applyAlignment="1" applyProtection="1">
      <alignment horizontal="center"/>
      <protection/>
    </xf>
    <xf numFmtId="4" fontId="18" fillId="0" borderId="17" xfId="0" applyNumberFormat="1" applyFont="1" applyFill="1" applyBorder="1" applyAlignment="1" applyProtection="1">
      <alignment horizontal="center"/>
      <protection/>
    </xf>
    <xf numFmtId="4" fontId="18" fillId="0" borderId="18" xfId="0" applyNumberFormat="1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2" fontId="18" fillId="0" borderId="0" xfId="0" applyNumberFormat="1" applyFont="1" applyFill="1" applyBorder="1" applyAlignment="1" applyProtection="1">
      <alignment horizontal="center" wrapText="1"/>
      <protection/>
    </xf>
    <xf numFmtId="0" fontId="15" fillId="0" borderId="29" xfId="0" applyFont="1" applyFill="1" applyBorder="1" applyAlignment="1">
      <alignment/>
    </xf>
    <xf numFmtId="2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/>
    </xf>
    <xf numFmtId="0" fontId="22" fillId="0" borderId="1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center" wrapText="1"/>
    </xf>
    <xf numFmtId="4" fontId="15" fillId="0" borderId="15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/>
    </xf>
    <xf numFmtId="0" fontId="22" fillId="0" borderId="16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wrapText="1"/>
    </xf>
    <xf numFmtId="4" fontId="15" fillId="0" borderId="17" xfId="0" applyNumberFormat="1" applyFont="1" applyFill="1" applyBorder="1" applyAlignment="1">
      <alignment horizontal="right" wrapText="1"/>
    </xf>
    <xf numFmtId="4" fontId="15" fillId="0" borderId="17" xfId="0" applyNumberFormat="1" applyFont="1" applyFill="1" applyBorder="1" applyAlignment="1">
      <alignment horizontal="center" wrapText="1"/>
    </xf>
    <xf numFmtId="4" fontId="15" fillId="0" borderId="18" xfId="0" applyNumberFormat="1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/>
    </xf>
    <xf numFmtId="2" fontId="22" fillId="0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vertical="center" wrapText="1"/>
    </xf>
    <xf numFmtId="4" fontId="15" fillId="0" borderId="17" xfId="0" applyNumberFormat="1" applyFont="1" applyFill="1" applyBorder="1" applyAlignment="1">
      <alignment horizontal="center"/>
    </xf>
    <xf numFmtId="4" fontId="15" fillId="0" borderId="17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8" fillId="0" borderId="14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4" fontId="15" fillId="0" borderId="15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4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wrapText="1"/>
      <protection locked="0"/>
    </xf>
    <xf numFmtId="4" fontId="15" fillId="0" borderId="15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center" wrapText="1"/>
    </xf>
    <xf numFmtId="4" fontId="18" fillId="0" borderId="15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15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4" fontId="18" fillId="0" borderId="22" xfId="0" applyNumberFormat="1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center" wrapText="1"/>
    </xf>
    <xf numFmtId="4" fontId="18" fillId="0" borderId="25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left" wrapText="1"/>
    </xf>
    <xf numFmtId="4" fontId="18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4" fontId="18" fillId="0" borderId="21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left"/>
    </xf>
    <xf numFmtId="4" fontId="18" fillId="0" borderId="23" xfId="0" applyNumberFormat="1" applyFont="1" applyFill="1" applyBorder="1" applyAlignment="1">
      <alignment horizontal="center" wrapText="1"/>
    </xf>
    <xf numFmtId="0" fontId="18" fillId="0" borderId="23" xfId="0" applyFont="1" applyFill="1" applyBorder="1" applyAlignment="1">
      <alignment wrapText="1"/>
    </xf>
    <xf numFmtId="4" fontId="15" fillId="0" borderId="23" xfId="0" applyNumberFormat="1" applyFont="1" applyFill="1" applyBorder="1" applyAlignment="1">
      <alignment wrapText="1"/>
    </xf>
    <xf numFmtId="4" fontId="15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4" fontId="15" fillId="0" borderId="20" xfId="0" applyNumberFormat="1" applyFont="1" applyFill="1" applyBorder="1" applyAlignment="1">
      <alignment horizontal="right" wrapText="1"/>
    </xf>
    <xf numFmtId="0" fontId="15" fillId="0" borderId="20" xfId="0" applyFont="1" applyFill="1" applyBorder="1" applyAlignment="1">
      <alignment wrapText="1"/>
    </xf>
    <xf numFmtId="4" fontId="15" fillId="0" borderId="20" xfId="0" applyNumberFormat="1" applyFont="1" applyFill="1" applyBorder="1" applyAlignment="1">
      <alignment horizontal="center" wrapText="1"/>
    </xf>
    <xf numFmtId="4" fontId="15" fillId="0" borderId="21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 applyProtection="1">
      <alignment wrapText="1"/>
      <protection locked="0"/>
    </xf>
    <xf numFmtId="4" fontId="15" fillId="0" borderId="20" xfId="0" applyNumberFormat="1" applyFont="1" applyFill="1" applyBorder="1" applyAlignment="1" applyProtection="1">
      <alignment horizontal="right" wrapText="1"/>
      <protection locked="0"/>
    </xf>
    <xf numFmtId="0" fontId="15" fillId="0" borderId="20" xfId="0" applyFont="1" applyFill="1" applyBorder="1" applyAlignment="1" applyProtection="1">
      <alignment wrapText="1"/>
      <protection locked="0"/>
    </xf>
    <xf numFmtId="4" fontId="15" fillId="0" borderId="20" xfId="0" applyNumberFormat="1" applyFont="1" applyFill="1" applyBorder="1" applyAlignment="1" applyProtection="1">
      <alignment horizontal="center" wrapText="1"/>
      <protection locked="0"/>
    </xf>
    <xf numFmtId="4" fontId="15" fillId="0" borderId="21" xfId="0" applyNumberFormat="1" applyFont="1" applyFill="1" applyBorder="1" applyAlignment="1" applyProtection="1">
      <alignment horizontal="center" wrapText="1"/>
      <protection locked="0"/>
    </xf>
    <xf numFmtId="4" fontId="18" fillId="0" borderId="22" xfId="0" applyNumberFormat="1" applyFont="1" applyFill="1" applyBorder="1" applyAlignment="1">
      <alignment wrapText="1"/>
    </xf>
    <xf numFmtId="4" fontId="18" fillId="0" borderId="22" xfId="0" applyNumberFormat="1" applyFont="1" applyFill="1" applyBorder="1" applyAlignment="1">
      <alignment/>
    </xf>
    <xf numFmtId="4" fontId="18" fillId="0" borderId="2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" fontId="18" fillId="0" borderId="20" xfId="0" applyNumberFormat="1" applyFont="1" applyFill="1" applyBorder="1" applyAlignment="1">
      <alignment horizontal="center" wrapText="1"/>
    </xf>
    <xf numFmtId="0" fontId="18" fillId="0" borderId="20" xfId="0" applyFont="1" applyFill="1" applyBorder="1" applyAlignment="1">
      <alignment wrapText="1"/>
    </xf>
    <xf numFmtId="4" fontId="18" fillId="0" borderId="20" xfId="0" applyNumberFormat="1" applyFont="1" applyFill="1" applyBorder="1" applyAlignment="1">
      <alignment wrapText="1"/>
    </xf>
    <xf numFmtId="4" fontId="18" fillId="0" borderId="2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wrapText="1"/>
    </xf>
    <xf numFmtId="0" fontId="22" fillId="0" borderId="23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wrapText="1"/>
    </xf>
    <xf numFmtId="4" fontId="18" fillId="0" borderId="17" xfId="0" applyNumberFormat="1" applyFont="1" applyFill="1" applyBorder="1" applyAlignment="1">
      <alignment horizontal="center" wrapText="1"/>
    </xf>
    <xf numFmtId="0" fontId="18" fillId="0" borderId="17" xfId="0" applyFont="1" applyFill="1" applyBorder="1" applyAlignment="1">
      <alignment wrapText="1"/>
    </xf>
    <xf numFmtId="4" fontId="18" fillId="0" borderId="17" xfId="0" applyNumberFormat="1" applyFont="1" applyFill="1" applyBorder="1" applyAlignment="1">
      <alignment wrapText="1"/>
    </xf>
    <xf numFmtId="4" fontId="18" fillId="0" borderId="17" xfId="0" applyNumberFormat="1" applyFont="1" applyFill="1" applyBorder="1" applyAlignment="1">
      <alignment horizontal="center"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 wrapText="1"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41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2" fontId="18" fillId="0" borderId="14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 wrapText="1"/>
    </xf>
    <xf numFmtId="2" fontId="18" fillId="0" borderId="14" xfId="0" applyNumberFormat="1" applyFont="1" applyFill="1" applyBorder="1" applyAlignment="1">
      <alignment horizontal="left" wrapText="1"/>
    </xf>
    <xf numFmtId="2" fontId="21" fillId="0" borderId="14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8" fillId="41" borderId="14" xfId="0" applyFont="1" applyFill="1" applyBorder="1" applyAlignment="1">
      <alignment horizontal="center" wrapText="1"/>
    </xf>
    <xf numFmtId="0" fontId="22" fillId="41" borderId="0" xfId="0" applyFont="1" applyFill="1" applyBorder="1" applyAlignment="1">
      <alignment horizontal="left" vertical="center" wrapText="1"/>
    </xf>
    <xf numFmtId="2" fontId="18" fillId="41" borderId="0" xfId="0" applyNumberFormat="1" applyFont="1" applyFill="1" applyBorder="1" applyAlignment="1">
      <alignment horizontal="center" wrapText="1"/>
    </xf>
    <xf numFmtId="0" fontId="18" fillId="41" borderId="22" xfId="0" applyFont="1" applyFill="1" applyBorder="1" applyAlignment="1">
      <alignment horizontal="left" wrapText="1"/>
    </xf>
    <xf numFmtId="2" fontId="18" fillId="41" borderId="0" xfId="0" applyNumberFormat="1" applyFont="1" applyFill="1" applyBorder="1" applyAlignment="1">
      <alignment horizontal="center"/>
    </xf>
    <xf numFmtId="2" fontId="18" fillId="41" borderId="15" xfId="0" applyNumberFormat="1" applyFont="1" applyFill="1" applyBorder="1" applyAlignment="1">
      <alignment horizontal="center"/>
    </xf>
    <xf numFmtId="4" fontId="18" fillId="41" borderId="0" xfId="0" applyNumberFormat="1" applyFont="1" applyFill="1" applyBorder="1" applyAlignment="1">
      <alignment horizontal="center" wrapText="1"/>
    </xf>
    <xf numFmtId="0" fontId="18" fillId="41" borderId="0" xfId="0" applyFont="1" applyFill="1" applyBorder="1" applyAlignment="1">
      <alignment horizontal="left" wrapText="1"/>
    </xf>
    <xf numFmtId="4" fontId="18" fillId="41" borderId="15" xfId="0" applyNumberFormat="1" applyFont="1" applyFill="1" applyBorder="1" applyAlignment="1">
      <alignment horizontal="center" wrapText="1"/>
    </xf>
    <xf numFmtId="0" fontId="18" fillId="41" borderId="20" xfId="0" applyFont="1" applyFill="1" applyBorder="1" applyAlignment="1">
      <alignment horizontal="left" wrapText="1"/>
    </xf>
    <xf numFmtId="4" fontId="18" fillId="41" borderId="20" xfId="0" applyNumberFormat="1" applyFont="1" applyFill="1" applyBorder="1" applyAlignment="1">
      <alignment horizontal="center" wrapText="1"/>
    </xf>
    <xf numFmtId="4" fontId="18" fillId="41" borderId="20" xfId="0" applyNumberFormat="1" applyFont="1" applyFill="1" applyBorder="1" applyAlignment="1">
      <alignment horizontal="center"/>
    </xf>
    <xf numFmtId="4" fontId="18" fillId="41" borderId="21" xfId="0" applyNumberFormat="1" applyFont="1" applyFill="1" applyBorder="1" applyAlignment="1">
      <alignment horizontal="center"/>
    </xf>
    <xf numFmtId="0" fontId="15" fillId="41" borderId="0" xfId="0" applyFont="1" applyFill="1" applyBorder="1" applyAlignment="1">
      <alignment horizontal="left" wrapText="1"/>
    </xf>
    <xf numFmtId="4" fontId="15" fillId="41" borderId="0" xfId="0" applyNumberFormat="1" applyFont="1" applyFill="1" applyBorder="1" applyAlignment="1">
      <alignment horizontal="center" wrapText="1"/>
    </xf>
    <xf numFmtId="4" fontId="15" fillId="41" borderId="0" xfId="0" applyNumberFormat="1" applyFont="1" applyFill="1" applyBorder="1" applyAlignment="1">
      <alignment horizontal="center"/>
    </xf>
    <xf numFmtId="4" fontId="15" fillId="41" borderId="15" xfId="0" applyNumberFormat="1" applyFont="1" applyFill="1" applyBorder="1" applyAlignment="1">
      <alignment horizontal="center"/>
    </xf>
    <xf numFmtId="0" fontId="18" fillId="41" borderId="19" xfId="0" applyFont="1" applyFill="1" applyBorder="1" applyAlignment="1">
      <alignment horizontal="center" wrapText="1"/>
    </xf>
    <xf numFmtId="0" fontId="18" fillId="41" borderId="20" xfId="0" applyFont="1" applyFill="1" applyBorder="1" applyAlignment="1">
      <alignment horizontal="center" vertical="center" wrapText="1"/>
    </xf>
    <xf numFmtId="0" fontId="15" fillId="41" borderId="20" xfId="0" applyFont="1" applyFill="1" applyBorder="1" applyAlignment="1">
      <alignment horizontal="left" wrapText="1"/>
    </xf>
    <xf numFmtId="4" fontId="15" fillId="41" borderId="20" xfId="0" applyNumberFormat="1" applyFont="1" applyFill="1" applyBorder="1" applyAlignment="1">
      <alignment horizontal="center" wrapText="1"/>
    </xf>
    <xf numFmtId="4" fontId="15" fillId="41" borderId="20" xfId="0" applyNumberFormat="1" applyFont="1" applyFill="1" applyBorder="1" applyAlignment="1">
      <alignment horizontal="center"/>
    </xf>
    <xf numFmtId="4" fontId="15" fillId="41" borderId="21" xfId="0" applyNumberFormat="1" applyFont="1" applyFill="1" applyBorder="1" applyAlignment="1">
      <alignment horizontal="center"/>
    </xf>
    <xf numFmtId="4" fontId="18" fillId="41" borderId="0" xfId="0" applyNumberFormat="1" applyFont="1" applyFill="1" applyBorder="1" applyAlignment="1">
      <alignment horizontal="center"/>
    </xf>
    <xf numFmtId="4" fontId="18" fillId="41" borderId="15" xfId="0" applyNumberFormat="1" applyFont="1" applyFill="1" applyBorder="1" applyAlignment="1">
      <alignment horizontal="center"/>
    </xf>
    <xf numFmtId="0" fontId="18" fillId="41" borderId="28" xfId="0" applyFont="1" applyFill="1" applyBorder="1" applyAlignment="1">
      <alignment horizontal="center" wrapText="1"/>
    </xf>
    <xf numFmtId="0" fontId="18" fillId="41" borderId="22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left" vertical="center" wrapText="1"/>
    </xf>
    <xf numFmtId="4" fontId="15" fillId="41" borderId="22" xfId="0" applyNumberFormat="1" applyFont="1" applyFill="1" applyBorder="1" applyAlignment="1">
      <alignment horizontal="center" wrapText="1"/>
    </xf>
    <xf numFmtId="0" fontId="15" fillId="41" borderId="22" xfId="0" applyFont="1" applyFill="1" applyBorder="1" applyAlignment="1">
      <alignment horizontal="left" wrapText="1"/>
    </xf>
    <xf numFmtId="4" fontId="18" fillId="41" borderId="22" xfId="0" applyNumberFormat="1" applyFont="1" applyFill="1" applyBorder="1" applyAlignment="1">
      <alignment horizontal="center"/>
    </xf>
    <xf numFmtId="4" fontId="18" fillId="41" borderId="25" xfId="0" applyNumberFormat="1" applyFont="1" applyFill="1" applyBorder="1" applyAlignment="1">
      <alignment horizontal="center"/>
    </xf>
    <xf numFmtId="0" fontId="18" fillId="41" borderId="28" xfId="0" applyFont="1" applyFill="1" applyBorder="1" applyAlignment="1">
      <alignment horizontal="center" vertical="center" wrapText="1"/>
    </xf>
    <xf numFmtId="4" fontId="18" fillId="41" borderId="22" xfId="0" applyNumberFormat="1" applyFont="1" applyFill="1" applyBorder="1" applyAlignment="1">
      <alignment horizontal="center" wrapText="1"/>
    </xf>
    <xf numFmtId="0" fontId="22" fillId="41" borderId="17" xfId="0" applyFont="1" applyFill="1" applyBorder="1" applyAlignment="1">
      <alignment horizontal="left" vertical="center" wrapText="1"/>
    </xf>
    <xf numFmtId="4" fontId="18" fillId="41" borderId="17" xfId="0" applyNumberFormat="1" applyFont="1" applyFill="1" applyBorder="1" applyAlignment="1">
      <alignment horizontal="center" wrapText="1"/>
    </xf>
    <xf numFmtId="0" fontId="18" fillId="41" borderId="17" xfId="0" applyFont="1" applyFill="1" applyBorder="1" applyAlignment="1">
      <alignment horizontal="left" wrapText="1"/>
    </xf>
    <xf numFmtId="4" fontId="18" fillId="41" borderId="17" xfId="0" applyNumberFormat="1" applyFont="1" applyFill="1" applyBorder="1" applyAlignment="1">
      <alignment horizontal="center"/>
    </xf>
    <xf numFmtId="4" fontId="18" fillId="41" borderId="18" xfId="0" applyNumberFormat="1" applyFont="1" applyFill="1" applyBorder="1" applyAlignment="1">
      <alignment horizontal="center"/>
    </xf>
    <xf numFmtId="0" fontId="22" fillId="41" borderId="1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/>
    </xf>
    <xf numFmtId="0" fontId="1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2" xfId="0" applyFont="1" applyFill="1" applyBorder="1" applyAlignment="1">
      <alignment horizontal="center" vertical="center" wrapText="1"/>
    </xf>
    <xf numFmtId="0" fontId="18" fillId="41" borderId="13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41" borderId="15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/>
    </xf>
    <xf numFmtId="4" fontId="15" fillId="0" borderId="17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21" fillId="0" borderId="15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4" fontId="15" fillId="0" borderId="20" xfId="0" applyNumberFormat="1" applyFont="1" applyFill="1" applyBorder="1" applyAlignment="1">
      <alignment horizontal="center"/>
    </xf>
    <xf numFmtId="4" fontId="15" fillId="0" borderId="20" xfId="0" applyNumberFormat="1" applyFont="1" applyFill="1" applyBorder="1" applyAlignment="1">
      <alignment wrapText="1"/>
    </xf>
    <xf numFmtId="4" fontId="15" fillId="0" borderId="20" xfId="0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15" fillId="0" borderId="22" xfId="0" applyFont="1" applyFill="1" applyBorder="1" applyAlignment="1">
      <alignment horizontal="left" wrapText="1"/>
    </xf>
    <xf numFmtId="4" fontId="15" fillId="0" borderId="22" xfId="0" applyNumberFormat="1" applyFont="1" applyFill="1" applyBorder="1" applyAlignment="1">
      <alignment wrapText="1"/>
    </xf>
    <xf numFmtId="4" fontId="15" fillId="0" borderId="22" xfId="0" applyNumberFormat="1" applyFont="1" applyFill="1" applyBorder="1" applyAlignment="1">
      <alignment/>
    </xf>
    <xf numFmtId="4" fontId="15" fillId="0" borderId="25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/>
    </xf>
    <xf numFmtId="4" fontId="15" fillId="0" borderId="17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25" fillId="0" borderId="3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2" fontId="15" fillId="0" borderId="12" xfId="0" applyNumberFormat="1" applyFont="1" applyFill="1" applyBorder="1" applyAlignment="1">
      <alignment wrapText="1"/>
    </xf>
    <xf numFmtId="2" fontId="15" fillId="0" borderId="12" xfId="0" applyNumberFormat="1" applyFont="1" applyFill="1" applyBorder="1" applyAlignment="1">
      <alignment horizontal="right" wrapText="1"/>
    </xf>
    <xf numFmtId="2" fontId="15" fillId="0" borderId="12" xfId="0" applyNumberFormat="1" applyFont="1" applyFill="1" applyBorder="1" applyAlignment="1">
      <alignment horizontal="center" wrapText="1"/>
    </xf>
    <xf numFmtId="2" fontId="15" fillId="0" borderId="13" xfId="0" applyNumberFormat="1" applyFont="1" applyFill="1" applyBorder="1" applyAlignment="1">
      <alignment horizontal="right" wrapText="1"/>
    </xf>
    <xf numFmtId="2" fontId="15" fillId="0" borderId="15" xfId="0" applyNumberFormat="1" applyFont="1" applyFill="1" applyBorder="1" applyAlignment="1">
      <alignment horizontal="right" wrapText="1"/>
    </xf>
    <xf numFmtId="2" fontId="15" fillId="0" borderId="17" xfId="0" applyNumberFormat="1" applyFont="1" applyFill="1" applyBorder="1" applyAlignment="1">
      <alignment horizontal="right" wrapText="1"/>
    </xf>
    <xf numFmtId="2" fontId="15" fillId="0" borderId="18" xfId="0" applyNumberFormat="1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15" fillId="0" borderId="32" xfId="0" applyFont="1" applyFill="1" applyBorder="1" applyAlignment="1">
      <alignment wrapText="1"/>
    </xf>
    <xf numFmtId="0" fontId="22" fillId="0" borderId="32" xfId="0" applyFont="1" applyFill="1" applyBorder="1" applyAlignment="1">
      <alignment horizontal="left" wrapText="1"/>
    </xf>
    <xf numFmtId="2" fontId="18" fillId="0" borderId="32" xfId="0" applyNumberFormat="1" applyFont="1" applyFill="1" applyBorder="1" applyAlignment="1">
      <alignment horizontal="center" wrapText="1"/>
    </xf>
    <xf numFmtId="2" fontId="18" fillId="0" borderId="33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15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4" fontId="15" fillId="0" borderId="15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4" fontId="21" fillId="0" borderId="0" xfId="0" applyNumberFormat="1" applyFont="1" applyFill="1" applyBorder="1" applyAlignment="1" applyProtection="1">
      <alignment horizontal="center" wrapText="1"/>
      <protection/>
    </xf>
    <xf numFmtId="4" fontId="21" fillId="0" borderId="15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 horizontal="center" vertical="center" wrapText="1"/>
      <protection/>
    </xf>
    <xf numFmtId="4" fontId="15" fillId="0" borderId="15" xfId="0" applyNumberFormat="1" applyFont="1" applyFill="1" applyBorder="1" applyAlignment="1" applyProtection="1">
      <alignment horizontal="center" vertical="center" wrapText="1"/>
      <protection/>
    </xf>
    <xf numFmtId="4" fontId="15" fillId="0" borderId="20" xfId="0" applyNumberFormat="1" applyFont="1" applyFill="1" applyBorder="1" applyAlignment="1" applyProtection="1">
      <alignment wrapText="1"/>
      <protection/>
    </xf>
    <xf numFmtId="4" fontId="15" fillId="0" borderId="20" xfId="0" applyNumberFormat="1" applyFont="1" applyFill="1" applyBorder="1" applyAlignment="1" applyProtection="1">
      <alignment/>
      <protection/>
    </xf>
    <xf numFmtId="4" fontId="15" fillId="0" borderId="21" xfId="0" applyNumberFormat="1" applyFont="1" applyFill="1" applyBorder="1" applyAlignment="1" applyProtection="1">
      <alignment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left" wrapText="1"/>
      <protection/>
    </xf>
    <xf numFmtId="4" fontId="15" fillId="0" borderId="22" xfId="0" applyNumberFormat="1" applyFont="1" applyFill="1" applyBorder="1" applyAlignment="1" applyProtection="1">
      <alignment wrapText="1"/>
      <protection/>
    </xf>
    <xf numFmtId="4" fontId="15" fillId="0" borderId="22" xfId="0" applyNumberFormat="1" applyFont="1" applyFill="1" applyBorder="1" applyAlignment="1" applyProtection="1">
      <alignment/>
      <protection/>
    </xf>
    <xf numFmtId="4" fontId="15" fillId="0" borderId="25" xfId="0" applyNumberFormat="1" applyFont="1" applyFill="1" applyBorder="1" applyAlignment="1" applyProtection="1">
      <alignment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wrapText="1"/>
      <protection/>
    </xf>
    <xf numFmtId="4" fontId="15" fillId="0" borderId="17" xfId="0" applyNumberFormat="1" applyFont="1" applyFill="1" applyBorder="1" applyAlignment="1" applyProtection="1">
      <alignment wrapText="1"/>
      <protection/>
    </xf>
    <xf numFmtId="4" fontId="15" fillId="0" borderId="17" xfId="0" applyNumberFormat="1" applyFont="1" applyFill="1" applyBorder="1" applyAlignment="1" applyProtection="1">
      <alignment/>
      <protection/>
    </xf>
    <xf numFmtId="4" fontId="15" fillId="0" borderId="18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"/>
    </xf>
    <xf numFmtId="4" fontId="18" fillId="0" borderId="22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center"/>
    </xf>
    <xf numFmtId="4" fontId="22" fillId="0" borderId="15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4" fontId="29" fillId="0" borderId="30" xfId="0" applyNumberFormat="1" applyFont="1" applyFill="1" applyBorder="1" applyAlignment="1">
      <alignment horizontal="left"/>
    </xf>
    <xf numFmtId="4" fontId="0" fillId="0" borderId="38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center"/>
    </xf>
    <xf numFmtId="0" fontId="29" fillId="0" borderId="37" xfId="0" applyFont="1" applyFill="1" applyBorder="1" applyAlignment="1">
      <alignment horizontal="left"/>
    </xf>
    <xf numFmtId="4" fontId="25" fillId="0" borderId="40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0" fillId="0" borderId="41" xfId="0" applyNumberFormat="1" applyFill="1" applyBorder="1" applyAlignment="1">
      <alignment horizontal="center"/>
    </xf>
    <xf numFmtId="4" fontId="25" fillId="0" borderId="30" xfId="0" applyNumberFormat="1" applyFont="1" applyFill="1" applyBorder="1" applyAlignment="1">
      <alignment horizontal="center" vertical="center" wrapText="1"/>
    </xf>
    <xf numFmtId="4" fontId="30" fillId="0" borderId="30" xfId="0" applyNumberFormat="1" applyFont="1" applyFill="1" applyBorder="1" applyAlignment="1">
      <alignment/>
    </xf>
    <xf numFmtId="4" fontId="25" fillId="0" borderId="29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/>
    </xf>
    <xf numFmtId="4" fontId="25" fillId="0" borderId="41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wrapText="1"/>
    </xf>
    <xf numFmtId="0" fontId="29" fillId="0" borderId="37" xfId="0" applyFont="1" applyFill="1" applyBorder="1" applyAlignment="1">
      <alignment/>
    </xf>
    <xf numFmtId="4" fontId="29" fillId="0" borderId="30" xfId="0" applyNumberFormat="1" applyFont="1" applyFill="1" applyBorder="1" applyAlignment="1">
      <alignment/>
    </xf>
    <xf numFmtId="0" fontId="29" fillId="0" borderId="30" xfId="0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32" fillId="0" borderId="30" xfId="0" applyFont="1" applyFill="1" applyBorder="1" applyAlignment="1">
      <alignment horizontal="left"/>
    </xf>
    <xf numFmtId="4" fontId="32" fillId="0" borderId="30" xfId="0" applyNumberFormat="1" applyFont="1" applyFill="1" applyBorder="1" applyAlignment="1">
      <alignment horizontal="center" vertical="center" wrapText="1"/>
    </xf>
    <xf numFmtId="4" fontId="32" fillId="0" borderId="41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37" xfId="0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right"/>
    </xf>
    <xf numFmtId="4" fontId="31" fillId="0" borderId="27" xfId="0" applyNumberFormat="1" applyFont="1" applyFill="1" applyBorder="1" applyAlignment="1">
      <alignment horizontal="center" vertical="center" wrapText="1"/>
    </xf>
    <xf numFmtId="4" fontId="31" fillId="0" borderId="43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 wrapText="1"/>
    </xf>
    <xf numFmtId="4" fontId="31" fillId="0" borderId="40" xfId="0" applyNumberFormat="1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31" fillId="0" borderId="44" xfId="0" applyNumberFormat="1" applyFont="1" applyFill="1" applyBorder="1" applyAlignment="1">
      <alignment horizontal="center" vertical="center" wrapText="1"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0" fontId="29" fillId="0" borderId="45" xfId="0" applyFont="1" applyFill="1" applyBorder="1" applyAlignment="1">
      <alignment horizontal="right"/>
    </xf>
    <xf numFmtId="4" fontId="25" fillId="0" borderId="46" xfId="0" applyNumberFormat="1" applyFont="1" applyFill="1" applyBorder="1" applyAlignment="1">
      <alignment horizontal="center" vertical="center" wrapText="1"/>
    </xf>
    <xf numFmtId="4" fontId="25" fillId="0" borderId="47" xfId="0" applyNumberFormat="1" applyFont="1" applyFill="1" applyBorder="1" applyAlignment="1">
      <alignment horizontal="center" vertical="center" wrapText="1"/>
    </xf>
    <xf numFmtId="2" fontId="25" fillId="0" borderId="48" xfId="0" applyNumberFormat="1" applyFont="1" applyFill="1" applyBorder="1" applyAlignment="1">
      <alignment horizontal="center" vertical="center" wrapText="1"/>
    </xf>
    <xf numFmtId="4" fontId="25" fillId="0" borderId="4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2" fontId="25" fillId="0" borderId="41" xfId="0" applyNumberFormat="1" applyFont="1" applyFill="1" applyBorder="1" applyAlignment="1">
      <alignment horizontal="center" vertical="center" wrapText="1"/>
    </xf>
    <xf numFmtId="2" fontId="25" fillId="0" borderId="30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4" fontId="0" fillId="0" borderId="17" xfId="0" applyNumberFormat="1" applyFill="1" applyBorder="1" applyAlignment="1">
      <alignment/>
    </xf>
    <xf numFmtId="2" fontId="25" fillId="0" borderId="4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4" fontId="2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/>
    </xf>
    <xf numFmtId="4" fontId="25" fillId="0" borderId="40" xfId="0" applyNumberFormat="1" applyFont="1" applyFill="1" applyBorder="1" applyAlignment="1">
      <alignment horizontal="center" wrapText="1"/>
    </xf>
    <xf numFmtId="4" fontId="25" fillId="0" borderId="15" xfId="0" applyNumberFormat="1" applyFont="1" applyFill="1" applyBorder="1" applyAlignment="1">
      <alignment horizontal="center" wrapText="1"/>
    </xf>
    <xf numFmtId="0" fontId="25" fillId="0" borderId="37" xfId="0" applyFont="1" applyFill="1" applyBorder="1" applyAlignment="1">
      <alignment wrapText="1"/>
    </xf>
    <xf numFmtId="0" fontId="32" fillId="0" borderId="37" xfId="0" applyFont="1" applyFill="1" applyBorder="1" applyAlignment="1">
      <alignment horizontal="left"/>
    </xf>
    <xf numFmtId="4" fontId="32" fillId="0" borderId="40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29" fillId="0" borderId="51" xfId="0" applyFont="1" applyFill="1" applyBorder="1" applyAlignment="1">
      <alignment horizontal="right"/>
    </xf>
    <xf numFmtId="0" fontId="0" fillId="0" borderId="52" xfId="0" applyFont="1" applyFill="1" applyBorder="1" applyAlignment="1">
      <alignment/>
    </xf>
    <xf numFmtId="4" fontId="31" fillId="0" borderId="52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2" fontId="31" fillId="0" borderId="40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4" fontId="29" fillId="0" borderId="52" xfId="0" applyNumberFormat="1" applyFont="1" applyFill="1" applyBorder="1" applyAlignment="1">
      <alignment horizontal="center"/>
    </xf>
    <xf numFmtId="4" fontId="31" fillId="0" borderId="15" xfId="0" applyNumberFormat="1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4" fontId="29" fillId="0" borderId="54" xfId="0" applyNumberFormat="1" applyFont="1" applyFill="1" applyBorder="1" applyAlignment="1">
      <alignment horizontal="center"/>
    </xf>
    <xf numFmtId="4" fontId="29" fillId="0" borderId="55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Alignment="1">
      <alignment wrapText="1"/>
    </xf>
    <xf numFmtId="0" fontId="29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9" fillId="0" borderId="53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31" fillId="0" borderId="56" xfId="0" applyFont="1" applyFill="1" applyBorder="1" applyAlignment="1">
      <alignment wrapText="1"/>
    </xf>
    <xf numFmtId="167" fontId="29" fillId="0" borderId="44" xfId="55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37" fillId="0" borderId="51" xfId="0" applyFont="1" applyFill="1" applyBorder="1" applyAlignment="1">
      <alignment horizontal="center"/>
    </xf>
    <xf numFmtId="167" fontId="29" fillId="0" borderId="44" xfId="55" applyNumberFormat="1" applyFont="1" applyFill="1" applyBorder="1" applyAlignment="1" applyProtection="1">
      <alignment horizontal="center"/>
      <protection/>
    </xf>
    <xf numFmtId="168" fontId="0" fillId="0" borderId="41" xfId="55" applyNumberFormat="1" applyFont="1" applyFill="1" applyBorder="1" applyAlignment="1" applyProtection="1">
      <alignment horizontal="center"/>
      <protection locked="0"/>
    </xf>
    <xf numFmtId="0" fontId="37" fillId="0" borderId="5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0" fillId="0" borderId="41" xfId="0" applyFill="1" applyBorder="1" applyAlignment="1">
      <alignment/>
    </xf>
    <xf numFmtId="0" fontId="29" fillId="0" borderId="14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2" fontId="29" fillId="0" borderId="44" xfId="0" applyNumberFormat="1" applyFont="1" applyFill="1" applyBorder="1" applyAlignment="1">
      <alignment horizontal="center"/>
    </xf>
    <xf numFmtId="166" fontId="0" fillId="0" borderId="41" xfId="55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2" fontId="29" fillId="0" borderId="39" xfId="0" applyNumberFormat="1" applyFont="1" applyFill="1" applyBorder="1" applyAlignment="1">
      <alignment horizontal="center"/>
    </xf>
    <xf numFmtId="2" fontId="29" fillId="0" borderId="43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1" fillId="0" borderId="24" xfId="0" applyFont="1" applyFill="1" applyBorder="1" applyAlignment="1">
      <alignment horizontal="left" wrapText="1"/>
    </xf>
    <xf numFmtId="0" fontId="31" fillId="0" borderId="59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wrapText="1"/>
    </xf>
    <xf numFmtId="0" fontId="29" fillId="0" borderId="61" xfId="0" applyFont="1" applyFill="1" applyBorder="1" applyAlignment="1">
      <alignment horizont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/>
    </xf>
    <xf numFmtId="2" fontId="40" fillId="0" borderId="40" xfId="0" applyNumberFormat="1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left"/>
    </xf>
    <xf numFmtId="0" fontId="0" fillId="0" borderId="66" xfId="0" applyFill="1" applyBorder="1" applyAlignment="1">
      <alignment horizontal="center"/>
    </xf>
    <xf numFmtId="0" fontId="25" fillId="0" borderId="40" xfId="0" applyFont="1" applyFill="1" applyBorder="1" applyAlignment="1">
      <alignment horizontal="left" wrapText="1"/>
    </xf>
    <xf numFmtId="0" fontId="31" fillId="0" borderId="53" xfId="0" applyFont="1" applyFill="1" applyBorder="1" applyAlignment="1">
      <alignment horizontal="center"/>
    </xf>
    <xf numFmtId="0" fontId="39" fillId="0" borderId="67" xfId="0" applyFont="1" applyFill="1" applyBorder="1" applyAlignment="1">
      <alignment horizontal="left"/>
    </xf>
    <xf numFmtId="0" fontId="29" fillId="0" borderId="53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29" xfId="0" applyFont="1" applyFill="1" applyBorder="1" applyAlignment="1">
      <alignment horizontal="left" wrapText="1"/>
    </xf>
    <xf numFmtId="0" fontId="0" fillId="0" borderId="29" xfId="0" applyFill="1" applyBorder="1" applyAlignment="1">
      <alignment horizontal="center"/>
    </xf>
    <xf numFmtId="0" fontId="39" fillId="0" borderId="29" xfId="0" applyFont="1" applyFill="1" applyBorder="1" applyAlignment="1">
      <alignment horizontal="left" wrapText="1"/>
    </xf>
    <xf numFmtId="0" fontId="39" fillId="0" borderId="67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/>
    </xf>
    <xf numFmtId="0" fontId="0" fillId="0" borderId="59" xfId="0" applyFont="1" applyFill="1" applyBorder="1" applyAlignment="1">
      <alignment horizontal="left" wrapText="1"/>
    </xf>
    <xf numFmtId="0" fontId="39" fillId="0" borderId="50" xfId="0" applyFont="1" applyFill="1" applyBorder="1" applyAlignment="1">
      <alignment horizontal="center" wrapText="1"/>
    </xf>
    <xf numFmtId="0" fontId="39" fillId="0" borderId="61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7" fillId="0" borderId="0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4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59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10" fontId="0" fillId="0" borderId="41" xfId="0" applyNumberFormat="1" applyFont="1" applyFill="1" applyBorder="1" applyAlignment="1">
      <alignment/>
    </xf>
    <xf numFmtId="4" fontId="18" fillId="0" borderId="40" xfId="0" applyNumberFormat="1" applyFont="1" applyFill="1" applyBorder="1" applyAlignment="1">
      <alignment horizontal="center" wrapText="1"/>
    </xf>
    <xf numFmtId="4" fontId="18" fillId="0" borderId="40" xfId="0" applyNumberFormat="1" applyFont="1" applyFill="1" applyBorder="1" applyAlignment="1" applyProtection="1">
      <alignment horizontal="center" wrapText="1"/>
      <protection locked="0"/>
    </xf>
    <xf numFmtId="4" fontId="18" fillId="0" borderId="29" xfId="0" applyNumberFormat="1" applyFont="1" applyFill="1" applyBorder="1" applyAlignment="1" applyProtection="1">
      <alignment horizontal="center" wrapText="1"/>
      <protection locked="0"/>
    </xf>
    <xf numFmtId="0" fontId="18" fillId="0" borderId="41" xfId="0" applyNumberFormat="1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18" fillId="0" borderId="41" xfId="0" applyNumberFormat="1" applyFont="1" applyFill="1" applyBorder="1" applyAlignment="1">
      <alignment horizontal="center" wrapText="1"/>
    </xf>
    <xf numFmtId="4" fontId="29" fillId="0" borderId="40" xfId="0" applyNumberFormat="1" applyFont="1" applyFill="1" applyBorder="1" applyAlignment="1" applyProtection="1">
      <alignment/>
      <protection locked="0"/>
    </xf>
    <xf numFmtId="4" fontId="29" fillId="0" borderId="0" xfId="0" applyNumberFormat="1" applyFont="1" applyFill="1" applyBorder="1" applyAlignment="1" applyProtection="1">
      <alignment/>
      <protection locked="0"/>
    </xf>
    <xf numFmtId="0" fontId="43" fillId="0" borderId="40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 wrapText="1"/>
    </xf>
    <xf numFmtId="4" fontId="0" fillId="0" borderId="41" xfId="0" applyNumberFormat="1" applyFont="1" applyFill="1" applyBorder="1" applyAlignment="1">
      <alignment/>
    </xf>
    <xf numFmtId="4" fontId="15" fillId="0" borderId="41" xfId="0" applyNumberFormat="1" applyFont="1" applyFill="1" applyBorder="1" applyAlignment="1">
      <alignment horizontal="center" wrapText="1"/>
    </xf>
    <xf numFmtId="0" fontId="44" fillId="0" borderId="40" xfId="0" applyFont="1" applyFill="1" applyBorder="1" applyAlignment="1">
      <alignment horizontal="right"/>
    </xf>
    <xf numFmtId="4" fontId="15" fillId="0" borderId="40" xfId="0" applyNumberFormat="1" applyFont="1" applyFill="1" applyBorder="1" applyAlignment="1">
      <alignment horizontal="center" wrapText="1"/>
    </xf>
    <xf numFmtId="4" fontId="15" fillId="0" borderId="40" xfId="0" applyNumberFormat="1" applyFont="1" applyFill="1" applyBorder="1" applyAlignment="1" applyProtection="1">
      <alignment horizontal="center" wrapText="1"/>
      <protection locked="0"/>
    </xf>
    <xf numFmtId="0" fontId="18" fillId="0" borderId="40" xfId="0" applyFont="1" applyFill="1" applyBorder="1" applyAlignment="1">
      <alignment horizontal="right"/>
    </xf>
    <xf numFmtId="0" fontId="44" fillId="0" borderId="40" xfId="0" applyFont="1" applyFill="1" applyBorder="1" applyAlignment="1">
      <alignment horizontal="left"/>
    </xf>
    <xf numFmtId="4" fontId="0" fillId="0" borderId="4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8" fillId="0" borderId="50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wrapText="1"/>
    </xf>
    <xf numFmtId="4" fontId="18" fillId="0" borderId="45" xfId="0" applyNumberFormat="1" applyFont="1" applyFill="1" applyBorder="1" applyAlignment="1">
      <alignment horizontal="center" wrapText="1"/>
    </xf>
    <xf numFmtId="4" fontId="0" fillId="0" borderId="59" xfId="0" applyNumberFormat="1" applyFont="1" applyFill="1" applyBorder="1" applyAlignment="1">
      <alignment/>
    </xf>
    <xf numFmtId="0" fontId="18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4" fontId="18" fillId="0" borderId="47" xfId="0" applyNumberFormat="1" applyFont="1" applyFill="1" applyBorder="1" applyAlignment="1">
      <alignment horizontal="center" wrapText="1"/>
    </xf>
    <xf numFmtId="0" fontId="15" fillId="0" borderId="40" xfId="0" applyFont="1" applyFill="1" applyBorder="1" applyAlignment="1">
      <alignment/>
    </xf>
    <xf numFmtId="4" fontId="15" fillId="0" borderId="29" xfId="0" applyNumberFormat="1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" fontId="18" fillId="0" borderId="46" xfId="0" applyNumberFormat="1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4" fontId="18" fillId="0" borderId="49" xfId="0" applyNumberFormat="1" applyFont="1" applyFill="1" applyBorder="1" applyAlignment="1">
      <alignment horizontal="center" wrapText="1"/>
    </xf>
    <xf numFmtId="4" fontId="0" fillId="0" borderId="49" xfId="0" applyNumberFormat="1" applyFont="1" applyFill="1" applyBorder="1" applyAlignment="1">
      <alignment horizontal="center"/>
    </xf>
    <xf numFmtId="4" fontId="0" fillId="0" borderId="49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/>
    </xf>
    <xf numFmtId="0" fontId="39" fillId="0" borderId="30" xfId="0" applyFont="1" applyFill="1" applyBorder="1" applyAlignment="1">
      <alignment horizontal="right"/>
    </xf>
    <xf numFmtId="4" fontId="29" fillId="0" borderId="40" xfId="0" applyNumberFormat="1" applyFont="1" applyFill="1" applyBorder="1" applyAlignment="1">
      <alignment horizontal="center"/>
    </xf>
    <xf numFmtId="4" fontId="29" fillId="0" borderId="41" xfId="0" applyNumberFormat="1" applyFont="1" applyFill="1" applyBorder="1" applyAlignment="1">
      <alignment horizontal="center"/>
    </xf>
    <xf numFmtId="0" fontId="0" fillId="0" borderId="50" xfId="0" applyFill="1" applyBorder="1" applyAlignment="1">
      <alignment/>
    </xf>
    <xf numFmtId="4" fontId="0" fillId="0" borderId="45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2" fontId="18" fillId="0" borderId="40" xfId="0" applyNumberFormat="1" applyFont="1" applyFill="1" applyBorder="1" applyAlignment="1">
      <alignment horizontal="center" wrapText="1"/>
    </xf>
    <xf numFmtId="2" fontId="18" fillId="0" borderId="40" xfId="0" applyNumberFormat="1" applyFont="1" applyFill="1" applyBorder="1" applyAlignment="1" applyProtection="1">
      <alignment horizontal="center" wrapText="1"/>
      <protection locked="0"/>
    </xf>
    <xf numFmtId="2" fontId="18" fillId="0" borderId="29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9" fillId="0" borderId="4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29" fillId="0" borderId="41" xfId="0" applyNumberFormat="1" applyFont="1" applyFill="1" applyBorder="1" applyAlignment="1">
      <alignment/>
    </xf>
    <xf numFmtId="2" fontId="15" fillId="0" borderId="40" xfId="0" applyNumberFormat="1" applyFont="1" applyFill="1" applyBorder="1" applyAlignment="1">
      <alignment horizontal="center" wrapText="1"/>
    </xf>
    <xf numFmtId="2" fontId="15" fillId="0" borderId="4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2" fontId="15" fillId="0" borderId="29" xfId="0" applyNumberFormat="1" applyFont="1" applyFill="1" applyBorder="1" applyAlignment="1">
      <alignment horizontal="center" wrapText="1"/>
    </xf>
    <xf numFmtId="1" fontId="0" fillId="0" borderId="49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" fontId="0" fillId="0" borderId="45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2" fillId="0" borderId="14" xfId="0" applyFont="1" applyFill="1" applyBorder="1" applyAlignment="1" applyProtection="1">
      <alignment horizontal="right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left" vertical="top" wrapText="1"/>
    </xf>
    <xf numFmtId="0" fontId="18" fillId="40" borderId="19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18" fillId="40" borderId="14" xfId="0" applyFont="1" applyFill="1" applyBorder="1" applyAlignment="1" applyProtection="1">
      <alignment horizontal="center" wrapText="1"/>
      <protection/>
    </xf>
    <xf numFmtId="0" fontId="18" fillId="40" borderId="69" xfId="0" applyFont="1" applyFill="1" applyBorder="1" applyAlignment="1" applyProtection="1">
      <alignment horizontal="center" vertical="center" wrapText="1"/>
      <protection/>
    </xf>
    <xf numFmtId="0" fontId="18" fillId="40" borderId="70" xfId="0" applyFont="1" applyFill="1" applyBorder="1" applyAlignment="1" applyProtection="1">
      <alignment horizontal="center" vertical="center" wrapText="1"/>
      <protection/>
    </xf>
    <xf numFmtId="0" fontId="18" fillId="40" borderId="28" xfId="0" applyFont="1" applyFill="1" applyBorder="1" applyAlignment="1" applyProtection="1">
      <alignment horizontal="center" wrapText="1"/>
      <protection/>
    </xf>
    <xf numFmtId="0" fontId="18" fillId="40" borderId="28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40" borderId="14" xfId="0" applyFont="1" applyFill="1" applyBorder="1" applyAlignment="1" applyProtection="1">
      <alignment horizontal="center" vertical="center" wrapText="1"/>
      <protection/>
    </xf>
    <xf numFmtId="0" fontId="22" fillId="0" borderId="71" xfId="0" applyFont="1" applyFill="1" applyBorder="1" applyAlignment="1" applyProtection="1">
      <alignment horizontal="center" vertical="center" wrapText="1"/>
      <protection/>
    </xf>
    <xf numFmtId="0" fontId="18" fillId="0" borderId="6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horizontal="center"/>
    </xf>
    <xf numFmtId="0" fontId="22" fillId="0" borderId="71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vertical="center" wrapText="1"/>
    </xf>
    <xf numFmtId="0" fontId="22" fillId="0" borderId="71" xfId="0" applyFont="1" applyFill="1" applyBorder="1" applyAlignment="1">
      <alignment horizont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right" vertical="center" wrapText="1"/>
    </xf>
    <xf numFmtId="0" fontId="17" fillId="0" borderId="40" xfId="0" applyFont="1" applyFill="1" applyBorder="1" applyAlignment="1">
      <alignment horizontal="center" vertical="center" wrapText="1"/>
    </xf>
    <xf numFmtId="2" fontId="18" fillId="0" borderId="68" xfId="0" applyNumberFormat="1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wrapText="1"/>
    </xf>
    <xf numFmtId="0" fontId="18" fillId="41" borderId="16" xfId="0" applyFont="1" applyFill="1" applyBorder="1" applyAlignment="1">
      <alignment horizontal="center" vertical="center" wrapText="1"/>
    </xf>
    <xf numFmtId="0" fontId="22" fillId="41" borderId="14" xfId="0" applyFont="1" applyFill="1" applyBorder="1" applyAlignment="1">
      <alignment horizontal="right" wrapText="1"/>
    </xf>
    <xf numFmtId="0" fontId="18" fillId="41" borderId="19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0" fontId="18" fillId="41" borderId="65" xfId="0" applyFont="1" applyFill="1" applyBorder="1" applyAlignment="1">
      <alignment horizontal="center" vertical="center" wrapText="1"/>
    </xf>
    <xf numFmtId="0" fontId="18" fillId="41" borderId="6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8" fillId="41" borderId="7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wrapText="1"/>
    </xf>
    <xf numFmtId="0" fontId="18" fillId="0" borderId="68" xfId="0" applyFont="1" applyFill="1" applyBorder="1" applyAlignment="1">
      <alignment horizontal="left" wrapText="1"/>
    </xf>
    <xf numFmtId="2" fontId="18" fillId="0" borderId="5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1" fillId="0" borderId="71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1" fillId="0" borderId="5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 wrapText="1"/>
    </xf>
    <xf numFmtId="0" fontId="31" fillId="0" borderId="6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18" fillId="0" borderId="67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vertical="center"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" xfId="48"/>
    <cellStyle name="Footnote" xfId="49"/>
    <cellStyle name="Good" xfId="50"/>
    <cellStyle name="Heading" xfId="51"/>
    <cellStyle name="Heading 1" xfId="52"/>
    <cellStyle name="Heading 2" xfId="53"/>
    <cellStyle name="Input" xfId="54"/>
    <cellStyle name="Comma" xfId="55"/>
    <cellStyle name="Comma [0]" xfId="56"/>
    <cellStyle name="Migliaia [0] 2" xfId="57"/>
    <cellStyle name="Neutral" xfId="58"/>
    <cellStyle name="Neutrale" xfId="59"/>
    <cellStyle name="Normale 2" xfId="60"/>
    <cellStyle name="Normale 3" xfId="61"/>
    <cellStyle name="Normale 4" xfId="62"/>
    <cellStyle name="Normale_All X - risultato d'amministrazione e fondo pluriennale nel 2014 (2)" xfId="63"/>
    <cellStyle name="Nota" xfId="64"/>
    <cellStyle name="Note" xfId="65"/>
    <cellStyle name="Output" xfId="66"/>
    <cellStyle name="Percent" xfId="67"/>
    <cellStyle name="Status" xfId="68"/>
    <cellStyle name="Testo avviso" xfId="69"/>
    <cellStyle name="Testo descrittivo" xfId="70"/>
    <cellStyle name="Text" xfId="71"/>
    <cellStyle name="Titolo" xfId="72"/>
    <cellStyle name="Titolo 1" xfId="73"/>
    <cellStyle name="Titolo 2" xfId="74"/>
    <cellStyle name="Titolo 3" xfId="75"/>
    <cellStyle name="Titolo 4" xfId="76"/>
    <cellStyle name="Totale" xfId="77"/>
    <cellStyle name="Valore non valido" xfId="78"/>
    <cellStyle name="Valore valido" xfId="79"/>
    <cellStyle name="Currency" xfId="80"/>
    <cellStyle name="Currency [0]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="102" zoomScaleNormal="102" zoomScalePageLayoutView="0" workbookViewId="0" topLeftCell="A58">
      <selection activeCell="C72" sqref="C72"/>
    </sheetView>
  </sheetViews>
  <sheetFormatPr defaultColWidth="9.140625" defaultRowHeight="15"/>
  <cols>
    <col min="1" max="1" width="12.00390625" style="1" customWidth="1"/>
    <col min="2" max="2" width="10.28125" style="1" customWidth="1"/>
    <col min="3" max="3" width="38.421875" style="1" customWidth="1"/>
    <col min="4" max="4" width="21.8515625" style="1" customWidth="1"/>
    <col min="5" max="5" width="25.140625" style="1" customWidth="1"/>
    <col min="6" max="7" width="20.7109375" style="1" customWidth="1"/>
    <col min="8" max="8" width="22.57421875" style="1" customWidth="1"/>
    <col min="9" max="9" width="21.00390625" style="1" customWidth="1"/>
    <col min="10" max="10" width="53.8515625" style="1" customWidth="1"/>
    <col min="11" max="16384" width="9.140625" style="1" customWidth="1"/>
  </cols>
  <sheetData>
    <row r="1" spans="1:9" ht="10.5" customHeight="1">
      <c r="A1" s="691"/>
      <c r="B1" s="691"/>
      <c r="C1" s="691"/>
      <c r="D1" s="691"/>
      <c r="E1" s="691"/>
      <c r="F1" s="691"/>
      <c r="G1" s="691"/>
      <c r="H1" s="691"/>
      <c r="I1" s="691"/>
    </row>
    <row r="2" spans="1:9" ht="20.25" customHeight="1">
      <c r="A2" s="692" t="s">
        <v>0</v>
      </c>
      <c r="B2" s="692"/>
      <c r="C2" s="692"/>
      <c r="D2" s="692"/>
      <c r="E2" s="692"/>
      <c r="F2" s="692"/>
      <c r="G2" s="692"/>
      <c r="H2" s="692"/>
      <c r="I2" s="692"/>
    </row>
    <row r="3" spans="1:9" ht="20.25">
      <c r="A3" s="2"/>
      <c r="B3" s="3"/>
      <c r="C3" s="4"/>
      <c r="D3" s="5"/>
      <c r="E3" s="4"/>
      <c r="F3" s="5"/>
      <c r="G3" s="6"/>
      <c r="H3" s="7" t="s">
        <v>1</v>
      </c>
      <c r="I3" s="6"/>
    </row>
    <row r="4" spans="1:9" ht="21" customHeight="1">
      <c r="A4" s="693" t="s">
        <v>2</v>
      </c>
      <c r="B4" s="693"/>
      <c r="C4" s="693"/>
      <c r="D4" s="693"/>
      <c r="E4" s="693"/>
      <c r="F4" s="693"/>
      <c r="G4" s="693"/>
      <c r="H4" s="693"/>
      <c r="I4" s="693"/>
    </row>
    <row r="5" spans="1:9" ht="21" customHeight="1">
      <c r="A5" s="693" t="s">
        <v>3</v>
      </c>
      <c r="B5" s="693"/>
      <c r="C5" s="693"/>
      <c r="D5" s="693"/>
      <c r="E5" s="693"/>
      <c r="F5" s="693"/>
      <c r="G5" s="693"/>
      <c r="H5" s="693"/>
      <c r="I5" s="693"/>
    </row>
    <row r="6" spans="1:9" ht="15.75" customHeight="1">
      <c r="A6" s="690" t="s">
        <v>4</v>
      </c>
      <c r="B6" s="690"/>
      <c r="C6" s="690" t="s">
        <v>5</v>
      </c>
      <c r="D6" s="690" t="s">
        <v>6</v>
      </c>
      <c r="E6" s="695" t="s">
        <v>7</v>
      </c>
      <c r="F6" s="690" t="s">
        <v>8</v>
      </c>
      <c r="G6" s="8"/>
      <c r="H6" s="9"/>
      <c r="I6" s="10"/>
    </row>
    <row r="7" spans="1:9" ht="21" customHeight="1">
      <c r="A7" s="690"/>
      <c r="B7" s="690"/>
      <c r="C7" s="690"/>
      <c r="D7" s="690"/>
      <c r="E7" s="695"/>
      <c r="F7" s="690"/>
      <c r="G7" s="11" t="s">
        <v>9</v>
      </c>
      <c r="H7" s="12"/>
      <c r="I7" s="13"/>
    </row>
    <row r="8" spans="1:9" ht="15" customHeight="1">
      <c r="A8" s="690"/>
      <c r="B8" s="690"/>
      <c r="C8" s="690"/>
      <c r="D8" s="690"/>
      <c r="E8" s="695"/>
      <c r="F8" s="690"/>
      <c r="G8" s="690" t="s">
        <v>10</v>
      </c>
      <c r="H8" s="694" t="s">
        <v>11</v>
      </c>
      <c r="I8" s="694" t="s">
        <v>12</v>
      </c>
    </row>
    <row r="9" spans="1:9" ht="59.25" customHeight="1">
      <c r="A9" s="690"/>
      <c r="B9" s="690"/>
      <c r="C9" s="690"/>
      <c r="D9" s="690"/>
      <c r="E9" s="695"/>
      <c r="F9" s="690"/>
      <c r="G9" s="690"/>
      <c r="H9" s="694"/>
      <c r="I9" s="694"/>
    </row>
    <row r="10" spans="1:9" ht="21" customHeight="1">
      <c r="A10" s="14"/>
      <c r="B10" s="15"/>
      <c r="C10" s="16"/>
      <c r="D10" s="17"/>
      <c r="E10" s="18"/>
      <c r="F10" s="17"/>
      <c r="G10" s="19"/>
      <c r="H10" s="19"/>
      <c r="I10" s="20"/>
    </row>
    <row r="11" spans="1:9" ht="18" customHeight="1">
      <c r="A11" s="21"/>
      <c r="B11" s="22"/>
      <c r="C11" s="23"/>
      <c r="D11" s="24"/>
      <c r="E11" s="25"/>
      <c r="F11" s="26"/>
      <c r="G11" s="26"/>
      <c r="H11" s="26"/>
      <c r="I11" s="27"/>
    </row>
    <row r="12" spans="1:9" ht="14.25">
      <c r="A12" s="28"/>
      <c r="B12" s="29"/>
      <c r="C12" s="3"/>
      <c r="D12" s="3"/>
      <c r="E12" s="3"/>
      <c r="F12" s="6"/>
      <c r="G12" s="6"/>
      <c r="H12" s="6"/>
      <c r="I12" s="30"/>
    </row>
    <row r="13" spans="1:9" ht="25.5" customHeight="1">
      <c r="A13" s="31"/>
      <c r="B13" s="32"/>
      <c r="C13" s="33" t="s">
        <v>13</v>
      </c>
      <c r="D13" s="34"/>
      <c r="E13" s="35" t="s">
        <v>14</v>
      </c>
      <c r="F13" s="36"/>
      <c r="G13" s="36">
        <v>0</v>
      </c>
      <c r="H13" s="36">
        <v>0</v>
      </c>
      <c r="I13" s="37">
        <v>0</v>
      </c>
    </row>
    <row r="14" spans="1:9" ht="14.25">
      <c r="A14" s="38"/>
      <c r="B14" s="39"/>
      <c r="C14" s="40"/>
      <c r="D14" s="36"/>
      <c r="E14" s="41"/>
      <c r="F14" s="36"/>
      <c r="G14" s="36"/>
      <c r="H14" s="36"/>
      <c r="I14" s="37"/>
    </row>
    <row r="15" spans="1:9" ht="25.5" customHeight="1">
      <c r="A15" s="31"/>
      <c r="B15" s="32"/>
      <c r="C15" s="33" t="s">
        <v>15</v>
      </c>
      <c r="D15" s="42"/>
      <c r="E15" s="35" t="s">
        <v>14</v>
      </c>
      <c r="F15" s="36"/>
      <c r="G15" s="36">
        <v>0</v>
      </c>
      <c r="H15" s="36">
        <v>0</v>
      </c>
      <c r="I15" s="37">
        <v>0</v>
      </c>
    </row>
    <row r="16" spans="1:9" ht="14.25">
      <c r="A16" s="38"/>
      <c r="B16" s="39"/>
      <c r="C16" s="40"/>
      <c r="D16" s="36"/>
      <c r="E16" s="41"/>
      <c r="F16" s="36"/>
      <c r="G16" s="36"/>
      <c r="H16" s="36"/>
      <c r="I16" s="37"/>
    </row>
    <row r="17" spans="1:9" ht="15.75" customHeight="1">
      <c r="A17" s="31"/>
      <c r="B17" s="32"/>
      <c r="C17" s="43" t="s">
        <v>16</v>
      </c>
      <c r="D17" s="34"/>
      <c r="E17" s="35" t="s">
        <v>14</v>
      </c>
      <c r="F17" s="36"/>
      <c r="G17" s="36">
        <v>149983.62</v>
      </c>
      <c r="H17" s="36">
        <v>0</v>
      </c>
      <c r="I17" s="44">
        <v>0</v>
      </c>
    </row>
    <row r="18" spans="1:9" ht="14.25">
      <c r="A18" s="31"/>
      <c r="B18" s="32"/>
      <c r="C18" s="45"/>
      <c r="D18" s="46"/>
      <c r="E18" s="41"/>
      <c r="F18" s="36"/>
      <c r="G18" s="36"/>
      <c r="H18" s="36"/>
      <c r="I18" s="44"/>
    </row>
    <row r="19" spans="1:9" ht="25.5" customHeight="1">
      <c r="A19" s="31"/>
      <c r="B19" s="32"/>
      <c r="C19" s="47" t="s">
        <v>17</v>
      </c>
      <c r="D19" s="48"/>
      <c r="E19" s="49" t="s">
        <v>14</v>
      </c>
      <c r="F19" s="50"/>
      <c r="G19" s="50"/>
      <c r="H19" s="50"/>
      <c r="I19" s="44"/>
    </row>
    <row r="20" spans="1:9" ht="41.25" customHeight="1" hidden="1">
      <c r="A20" s="31"/>
      <c r="B20" s="32"/>
      <c r="C20" s="47"/>
      <c r="D20" s="48"/>
      <c r="E20" s="49" t="s">
        <v>14</v>
      </c>
      <c r="F20" s="50"/>
      <c r="G20" s="50"/>
      <c r="H20" s="50"/>
      <c r="I20" s="44"/>
    </row>
    <row r="21" spans="1:9" ht="14.25">
      <c r="A21" s="31"/>
      <c r="B21" s="32"/>
      <c r="C21" s="51"/>
      <c r="D21" s="52"/>
      <c r="E21" s="41"/>
      <c r="F21" s="36"/>
      <c r="G21" s="36"/>
      <c r="H21" s="53"/>
      <c r="I21" s="44"/>
    </row>
    <row r="22" spans="1:9" ht="30.75" customHeight="1">
      <c r="A22" s="31"/>
      <c r="B22" s="32"/>
      <c r="C22" s="33" t="s">
        <v>18</v>
      </c>
      <c r="D22" s="46"/>
      <c r="E22" s="41" t="s">
        <v>19</v>
      </c>
      <c r="F22" s="36"/>
      <c r="G22" s="36">
        <v>0</v>
      </c>
      <c r="H22" s="53"/>
      <c r="I22" s="44"/>
    </row>
    <row r="23" spans="1:9" ht="14.25">
      <c r="A23" s="54"/>
      <c r="B23" s="55"/>
      <c r="C23" s="56"/>
      <c r="D23" s="57"/>
      <c r="E23" s="56"/>
      <c r="F23" s="58"/>
      <c r="G23" s="59"/>
      <c r="H23" s="59"/>
      <c r="I23" s="60"/>
    </row>
    <row r="24" spans="1:9" ht="16.5" customHeight="1">
      <c r="A24" s="681" t="s">
        <v>20</v>
      </c>
      <c r="B24" s="681"/>
      <c r="C24" s="61" t="s">
        <v>21</v>
      </c>
      <c r="D24" s="62"/>
      <c r="E24" s="63"/>
      <c r="F24" s="64"/>
      <c r="G24" s="65"/>
      <c r="H24" s="65"/>
      <c r="I24" s="66"/>
    </row>
    <row r="25" spans="1:9" ht="14.25">
      <c r="A25" s="38"/>
      <c r="B25" s="39"/>
      <c r="C25" s="67"/>
      <c r="D25" s="68"/>
      <c r="E25" s="41"/>
      <c r="F25" s="36"/>
      <c r="G25" s="53"/>
      <c r="H25" s="53"/>
      <c r="I25" s="44"/>
    </row>
    <row r="26" spans="1:9" ht="28.5" customHeight="1">
      <c r="A26" s="69" t="s">
        <v>22</v>
      </c>
      <c r="B26" s="70"/>
      <c r="C26" s="71" t="s">
        <v>23</v>
      </c>
      <c r="D26" s="36">
        <v>37215.6</v>
      </c>
      <c r="E26" s="41" t="s">
        <v>24</v>
      </c>
      <c r="F26" s="36">
        <v>439105.66</v>
      </c>
      <c r="G26" s="72">
        <v>234418.44</v>
      </c>
      <c r="H26" s="72">
        <v>106174.97</v>
      </c>
      <c r="I26" s="73">
        <v>106174.97</v>
      </c>
    </row>
    <row r="27" spans="1:9" ht="14.25">
      <c r="A27" s="69"/>
      <c r="B27" s="70"/>
      <c r="C27" s="40"/>
      <c r="D27" s="36"/>
      <c r="E27" s="41" t="s">
        <v>25</v>
      </c>
      <c r="F27" s="36"/>
      <c r="G27" s="72">
        <v>212349.94</v>
      </c>
      <c r="H27" s="72"/>
      <c r="I27" s="73"/>
    </row>
    <row r="28" spans="1:9" ht="14.25">
      <c r="A28" s="69"/>
      <c r="B28" s="70"/>
      <c r="C28" s="40"/>
      <c r="D28" s="36"/>
      <c r="E28" s="41"/>
      <c r="F28" s="36"/>
      <c r="G28" s="53"/>
      <c r="H28" s="53"/>
      <c r="I28" s="44"/>
    </row>
    <row r="29" spans="1:9" ht="27">
      <c r="A29" s="69" t="s">
        <v>26</v>
      </c>
      <c r="B29" s="70"/>
      <c r="C29" s="71" t="s">
        <v>27</v>
      </c>
      <c r="D29" s="36">
        <v>0</v>
      </c>
      <c r="E29" s="41" t="s">
        <v>24</v>
      </c>
      <c r="F29" s="36">
        <v>502305.21</v>
      </c>
      <c r="G29" s="72">
        <v>420000</v>
      </c>
      <c r="H29" s="72">
        <v>420000</v>
      </c>
      <c r="I29" s="73">
        <v>420000</v>
      </c>
    </row>
    <row r="30" spans="1:9" ht="14.25">
      <c r="A30" s="69"/>
      <c r="B30" s="70"/>
      <c r="C30" s="40"/>
      <c r="D30" s="36"/>
      <c r="E30" s="41" t="s">
        <v>25</v>
      </c>
      <c r="F30" s="36"/>
      <c r="G30" s="72">
        <v>78000</v>
      </c>
      <c r="H30" s="72"/>
      <c r="I30" s="73"/>
    </row>
    <row r="31" spans="1:9" ht="14.25">
      <c r="A31" s="69"/>
      <c r="B31" s="70"/>
      <c r="C31" s="40"/>
      <c r="D31" s="36"/>
      <c r="E31" s="41"/>
      <c r="F31" s="36"/>
      <c r="G31" s="53"/>
      <c r="H31" s="53"/>
      <c r="I31" s="44"/>
    </row>
    <row r="32" spans="1:9" ht="27">
      <c r="A32" s="69" t="s">
        <v>28</v>
      </c>
      <c r="B32" s="70"/>
      <c r="C32" s="71" t="s">
        <v>29</v>
      </c>
      <c r="D32" s="36">
        <v>0</v>
      </c>
      <c r="E32" s="41" t="s">
        <v>24</v>
      </c>
      <c r="F32" s="36">
        <v>900</v>
      </c>
      <c r="G32" s="72">
        <v>900</v>
      </c>
      <c r="H32" s="72">
        <v>900</v>
      </c>
      <c r="I32" s="73">
        <v>900</v>
      </c>
    </row>
    <row r="33" spans="1:9" ht="14.25">
      <c r="A33" s="69"/>
      <c r="B33" s="70"/>
      <c r="C33" s="40"/>
      <c r="D33" s="36"/>
      <c r="E33" s="41" t="s">
        <v>25</v>
      </c>
      <c r="F33" s="36"/>
      <c r="G33" s="72">
        <v>0</v>
      </c>
      <c r="H33" s="72"/>
      <c r="I33" s="73"/>
    </row>
    <row r="34" spans="1:9" ht="14.25">
      <c r="A34" s="69"/>
      <c r="B34" s="70"/>
      <c r="C34" s="40"/>
      <c r="D34" s="36"/>
      <c r="E34" s="41"/>
      <c r="F34" s="36"/>
      <c r="G34" s="53"/>
      <c r="H34" s="53"/>
      <c r="I34" s="44"/>
    </row>
    <row r="35" spans="1:9" ht="26.25" customHeight="1">
      <c r="A35" s="69" t="s">
        <v>30</v>
      </c>
      <c r="B35" s="70"/>
      <c r="C35" s="71" t="s">
        <v>31</v>
      </c>
      <c r="D35" s="36">
        <v>0</v>
      </c>
      <c r="E35" s="41" t="s">
        <v>24</v>
      </c>
      <c r="F35" s="36">
        <v>0</v>
      </c>
      <c r="G35" s="72">
        <v>0</v>
      </c>
      <c r="H35" s="72">
        <v>0</v>
      </c>
      <c r="I35" s="73">
        <v>0</v>
      </c>
    </row>
    <row r="36" spans="1:9" ht="14.25">
      <c r="A36" s="69"/>
      <c r="B36" s="70"/>
      <c r="C36" s="40"/>
      <c r="D36" s="36"/>
      <c r="E36" s="41" t="s">
        <v>25</v>
      </c>
      <c r="F36" s="36"/>
      <c r="G36" s="72">
        <v>0</v>
      </c>
      <c r="H36" s="72"/>
      <c r="I36" s="73"/>
    </row>
    <row r="37" spans="1:9" ht="14.25">
      <c r="A37" s="69"/>
      <c r="B37" s="70"/>
      <c r="C37" s="40"/>
      <c r="D37" s="36"/>
      <c r="E37" s="41"/>
      <c r="F37" s="36"/>
      <c r="G37" s="53"/>
      <c r="H37" s="53"/>
      <c r="I37" s="44"/>
    </row>
    <row r="38" spans="1:9" ht="24.75" customHeight="1">
      <c r="A38" s="69" t="s">
        <v>32</v>
      </c>
      <c r="B38" s="70"/>
      <c r="C38" s="71" t="s">
        <v>33</v>
      </c>
      <c r="D38" s="36">
        <v>0</v>
      </c>
      <c r="E38" s="41" t="s">
        <v>24</v>
      </c>
      <c r="F38" s="36">
        <v>0</v>
      </c>
      <c r="G38" s="72">
        <v>0</v>
      </c>
      <c r="H38" s="72">
        <v>0</v>
      </c>
      <c r="I38" s="73">
        <v>0</v>
      </c>
    </row>
    <row r="39" spans="1:9" ht="14.25">
      <c r="A39" s="69"/>
      <c r="B39" s="70"/>
      <c r="C39" s="40"/>
      <c r="D39" s="36"/>
      <c r="E39" s="41" t="s">
        <v>25</v>
      </c>
      <c r="F39" s="36"/>
      <c r="G39" s="72">
        <v>0</v>
      </c>
      <c r="H39" s="72"/>
      <c r="I39" s="73"/>
    </row>
    <row r="40" spans="1:9" ht="14.25">
      <c r="A40" s="74"/>
      <c r="B40" s="75"/>
      <c r="C40" s="76"/>
      <c r="D40" s="77"/>
      <c r="E40" s="40"/>
      <c r="F40" s="77"/>
      <c r="G40" s="78"/>
      <c r="H40" s="78"/>
      <c r="I40" s="79"/>
    </row>
    <row r="41" spans="1:9" ht="14.25">
      <c r="A41" s="80"/>
      <c r="B41" s="81"/>
      <c r="C41" s="82"/>
      <c r="D41" s="83"/>
      <c r="E41" s="84"/>
      <c r="F41" s="83"/>
      <c r="G41" s="85"/>
      <c r="H41" s="85"/>
      <c r="I41" s="86"/>
    </row>
    <row r="42" spans="1:9" ht="15" customHeight="1">
      <c r="A42" s="688" t="s">
        <v>34</v>
      </c>
      <c r="B42" s="688"/>
      <c r="C42" s="82" t="s">
        <v>21</v>
      </c>
      <c r="D42" s="83">
        <f>+D26+D29+D32+D35+D38</f>
        <v>37215.6</v>
      </c>
      <c r="E42" s="87" t="s">
        <v>24</v>
      </c>
      <c r="F42" s="83">
        <f>+F26+F29+F32+F35+F38</f>
        <v>942310.87</v>
      </c>
      <c r="G42" s="83">
        <f>+G26+G29+G32+G35+G38</f>
        <v>655318.44</v>
      </c>
      <c r="H42" s="83">
        <f>+H26+H29+H32+H35+H38</f>
        <v>527074.97</v>
      </c>
      <c r="I42" s="86">
        <f>+I26+I29+I32+I35+I38</f>
        <v>527074.97</v>
      </c>
    </row>
    <row r="43" spans="1:9" ht="15" customHeight="1">
      <c r="A43" s="680"/>
      <c r="B43" s="680"/>
      <c r="C43" s="88"/>
      <c r="D43" s="89"/>
      <c r="E43" s="88" t="s">
        <v>25</v>
      </c>
      <c r="F43" s="90"/>
      <c r="G43" s="90">
        <f>+G27+G30+G33+G36+G39</f>
        <v>290349.94</v>
      </c>
      <c r="H43" s="90"/>
      <c r="I43" s="91"/>
    </row>
    <row r="44" spans="1:9" ht="14.25">
      <c r="A44" s="69"/>
      <c r="B44" s="70"/>
      <c r="C44" s="40"/>
      <c r="D44" s="92"/>
      <c r="E44" s="40"/>
      <c r="F44" s="92"/>
      <c r="G44" s="93"/>
      <c r="H44" s="93"/>
      <c r="I44" s="94"/>
    </row>
    <row r="45" spans="1:9" ht="14.25">
      <c r="A45" s="95"/>
      <c r="B45" s="96"/>
      <c r="C45" s="63"/>
      <c r="D45" s="62"/>
      <c r="E45" s="97"/>
      <c r="F45" s="64"/>
      <c r="G45" s="65"/>
      <c r="H45" s="65"/>
      <c r="I45" s="66"/>
    </row>
    <row r="46" spans="1:9" ht="16.5" customHeight="1">
      <c r="A46" s="689" t="s">
        <v>35</v>
      </c>
      <c r="B46" s="689"/>
      <c r="C46" s="98" t="s">
        <v>36</v>
      </c>
      <c r="D46" s="99"/>
      <c r="E46" s="97"/>
      <c r="F46" s="100"/>
      <c r="G46" s="101"/>
      <c r="H46" s="101"/>
      <c r="I46" s="102"/>
    </row>
    <row r="47" spans="1:9" ht="14.25">
      <c r="A47" s="69"/>
      <c r="B47" s="70"/>
      <c r="C47" s="71"/>
      <c r="D47" s="103"/>
      <c r="E47" s="40"/>
      <c r="F47" s="92"/>
      <c r="G47" s="93"/>
      <c r="H47" s="93"/>
      <c r="I47" s="94"/>
    </row>
    <row r="48" spans="1:9" ht="25.5" customHeight="1">
      <c r="A48" s="69" t="s">
        <v>37</v>
      </c>
      <c r="B48" s="70"/>
      <c r="C48" s="71" t="s">
        <v>38</v>
      </c>
      <c r="D48" s="36">
        <v>0</v>
      </c>
      <c r="E48" s="41" t="s">
        <v>24</v>
      </c>
      <c r="F48" s="36">
        <v>0</v>
      </c>
      <c r="G48" s="72">
        <v>0</v>
      </c>
      <c r="H48" s="72">
        <v>0</v>
      </c>
      <c r="I48" s="73">
        <v>0</v>
      </c>
    </row>
    <row r="49" spans="1:9" ht="14.25">
      <c r="A49" s="69"/>
      <c r="B49" s="70"/>
      <c r="C49" s="40"/>
      <c r="D49" s="36"/>
      <c r="E49" s="41" t="s">
        <v>25</v>
      </c>
      <c r="F49" s="36"/>
      <c r="G49" s="72">
        <v>0</v>
      </c>
      <c r="H49" s="72"/>
      <c r="I49" s="73"/>
    </row>
    <row r="50" spans="1:9" ht="14.25">
      <c r="A50" s="69"/>
      <c r="B50" s="70"/>
      <c r="C50" s="40"/>
      <c r="D50" s="36"/>
      <c r="E50" s="41"/>
      <c r="F50" s="36"/>
      <c r="G50" s="53"/>
      <c r="H50" s="53"/>
      <c r="I50" s="44"/>
    </row>
    <row r="51" spans="1:9" ht="14.25">
      <c r="A51" s="69" t="s">
        <v>39</v>
      </c>
      <c r="B51" s="70"/>
      <c r="C51" s="71" t="s">
        <v>40</v>
      </c>
      <c r="D51" s="36">
        <v>0</v>
      </c>
      <c r="E51" s="41" t="s">
        <v>24</v>
      </c>
      <c r="F51" s="36">
        <v>0</v>
      </c>
      <c r="G51" s="53">
        <v>0</v>
      </c>
      <c r="H51" s="53">
        <v>0</v>
      </c>
      <c r="I51" s="44">
        <v>0</v>
      </c>
    </row>
    <row r="52" spans="1:9" ht="14.25">
      <c r="A52" s="69"/>
      <c r="B52" s="70"/>
      <c r="C52" s="40"/>
      <c r="D52" s="36"/>
      <c r="E52" s="41" t="s">
        <v>25</v>
      </c>
      <c r="F52" s="36"/>
      <c r="G52" s="53">
        <v>0</v>
      </c>
      <c r="H52" s="53"/>
      <c r="I52" s="44"/>
    </row>
    <row r="53" spans="1:9" ht="14.25">
      <c r="A53" s="69"/>
      <c r="B53" s="70"/>
      <c r="C53" s="40"/>
      <c r="D53" s="36"/>
      <c r="E53" s="41"/>
      <c r="F53" s="36"/>
      <c r="G53" s="53"/>
      <c r="H53" s="53"/>
      <c r="I53" s="44"/>
    </row>
    <row r="54" spans="1:9" ht="27">
      <c r="A54" s="69" t="s">
        <v>41</v>
      </c>
      <c r="B54" s="70"/>
      <c r="C54" s="71" t="s">
        <v>42</v>
      </c>
      <c r="D54" s="36">
        <v>0</v>
      </c>
      <c r="E54" s="41" t="s">
        <v>24</v>
      </c>
      <c r="F54" s="36">
        <v>23029.27</v>
      </c>
      <c r="G54" s="53">
        <v>7659.62</v>
      </c>
      <c r="H54" s="53">
        <v>5500</v>
      </c>
      <c r="I54" s="44">
        <v>5500</v>
      </c>
    </row>
    <row r="55" spans="1:9" ht="14.25">
      <c r="A55" s="69"/>
      <c r="B55" s="70"/>
      <c r="C55" s="40"/>
      <c r="D55" s="36"/>
      <c r="E55" s="41" t="s">
        <v>25</v>
      </c>
      <c r="F55" s="36"/>
      <c r="G55" s="53">
        <v>0</v>
      </c>
      <c r="H55" s="53"/>
      <c r="I55" s="44"/>
    </row>
    <row r="56" spans="1:9" ht="14.25">
      <c r="A56" s="69"/>
      <c r="B56" s="70"/>
      <c r="C56" s="40"/>
      <c r="D56" s="92"/>
      <c r="E56" s="40"/>
      <c r="F56" s="92"/>
      <c r="G56" s="93"/>
      <c r="H56" s="93"/>
      <c r="I56" s="94"/>
    </row>
    <row r="57" spans="1:9" ht="26.25" customHeight="1">
      <c r="A57" s="686" t="s">
        <v>43</v>
      </c>
      <c r="B57" s="686"/>
      <c r="C57" s="104" t="s">
        <v>36</v>
      </c>
      <c r="D57" s="105">
        <f>SUM(D48+D51+D54)</f>
        <v>0</v>
      </c>
      <c r="E57" s="84" t="s">
        <v>24</v>
      </c>
      <c r="F57" s="105">
        <f>F48+F51+F54</f>
        <v>23029.27</v>
      </c>
      <c r="G57" s="105">
        <f>G48+G51+G54</f>
        <v>7659.62</v>
      </c>
      <c r="H57" s="105">
        <f>H48+H51+H54</f>
        <v>5500</v>
      </c>
      <c r="I57" s="106">
        <f>I48+I51+I54</f>
        <v>5500</v>
      </c>
    </row>
    <row r="58" spans="1:9" ht="15" customHeight="1">
      <c r="A58" s="680"/>
      <c r="B58" s="680"/>
      <c r="C58" s="88"/>
      <c r="D58" s="89"/>
      <c r="E58" s="88" t="s">
        <v>25</v>
      </c>
      <c r="F58" s="90"/>
      <c r="G58" s="90">
        <f>G49+G52+G55</f>
        <v>0</v>
      </c>
      <c r="H58" s="90"/>
      <c r="I58" s="91"/>
    </row>
    <row r="59" spans="1:9" ht="14.25">
      <c r="A59" s="69"/>
      <c r="B59" s="70"/>
      <c r="C59" s="40"/>
      <c r="D59" s="92"/>
      <c r="E59" s="40"/>
      <c r="F59" s="92"/>
      <c r="G59" s="93"/>
      <c r="H59" s="93"/>
      <c r="I59" s="94"/>
    </row>
    <row r="60" spans="1:9" ht="14.25">
      <c r="A60" s="107"/>
      <c r="B60" s="108"/>
      <c r="C60" s="97"/>
      <c r="D60" s="64"/>
      <c r="E60" s="97"/>
      <c r="F60" s="64"/>
      <c r="G60" s="65"/>
      <c r="H60" s="65"/>
      <c r="I60" s="66"/>
    </row>
    <row r="61" spans="1:9" ht="16.5" customHeight="1">
      <c r="A61" s="681" t="s">
        <v>44</v>
      </c>
      <c r="B61" s="681"/>
      <c r="C61" s="61" t="s">
        <v>45</v>
      </c>
      <c r="D61" s="62"/>
      <c r="E61" s="97"/>
      <c r="F61" s="64"/>
      <c r="G61" s="65"/>
      <c r="H61" s="65"/>
      <c r="I61" s="66"/>
    </row>
    <row r="62" spans="1:9" ht="14.25">
      <c r="A62" s="69"/>
      <c r="B62" s="70"/>
      <c r="C62" s="71"/>
      <c r="D62" s="103"/>
      <c r="E62" s="40"/>
      <c r="F62" s="92"/>
      <c r="G62" s="93"/>
      <c r="H62" s="93"/>
      <c r="I62" s="94"/>
    </row>
    <row r="63" spans="1:9" ht="15" customHeight="1">
      <c r="A63" s="687"/>
      <c r="B63" s="687"/>
      <c r="C63" s="109"/>
      <c r="D63" s="92"/>
      <c r="E63" s="40"/>
      <c r="F63" s="92"/>
      <c r="G63" s="93"/>
      <c r="H63" s="93"/>
      <c r="I63" s="94"/>
    </row>
    <row r="64" spans="1:9" ht="26.25" customHeight="1">
      <c r="A64" s="69" t="s">
        <v>46</v>
      </c>
      <c r="B64" s="70"/>
      <c r="C64" s="71" t="s">
        <v>47</v>
      </c>
      <c r="D64" s="36">
        <v>228900.64</v>
      </c>
      <c r="E64" s="41" t="s">
        <v>24</v>
      </c>
      <c r="F64" s="36">
        <v>19821.4</v>
      </c>
      <c r="G64" s="72">
        <v>18234.3</v>
      </c>
      <c r="H64" s="72">
        <v>9117.15</v>
      </c>
      <c r="I64" s="73">
        <v>9117.15</v>
      </c>
    </row>
    <row r="65" spans="1:9" ht="20.25" customHeight="1">
      <c r="A65" s="69"/>
      <c r="B65" s="70"/>
      <c r="C65" s="40"/>
      <c r="D65" s="36"/>
      <c r="E65" s="41" t="s">
        <v>25</v>
      </c>
      <c r="F65" s="36"/>
      <c r="G65" s="72">
        <v>18234.3</v>
      </c>
      <c r="H65" s="72"/>
      <c r="I65" s="73"/>
    </row>
    <row r="66" spans="1:9" ht="14.25">
      <c r="A66" s="69"/>
      <c r="B66" s="70"/>
      <c r="C66" s="40"/>
      <c r="D66" s="36"/>
      <c r="E66" s="41"/>
      <c r="F66" s="36"/>
      <c r="G66" s="53"/>
      <c r="H66" s="53"/>
      <c r="I66" s="44"/>
    </row>
    <row r="67" spans="1:9" ht="27" customHeight="1">
      <c r="A67" s="69" t="s">
        <v>48</v>
      </c>
      <c r="B67" s="70"/>
      <c r="C67" s="71" t="s">
        <v>49</v>
      </c>
      <c r="D67" s="36">
        <v>0</v>
      </c>
      <c r="E67" s="41" t="s">
        <v>24</v>
      </c>
      <c r="F67" s="36">
        <v>0</v>
      </c>
      <c r="G67" s="72">
        <v>0</v>
      </c>
      <c r="H67" s="72">
        <v>0</v>
      </c>
      <c r="I67" s="73">
        <v>0</v>
      </c>
    </row>
    <row r="68" spans="1:9" ht="14.25">
      <c r="A68" s="69"/>
      <c r="B68" s="70"/>
      <c r="C68" s="40"/>
      <c r="D68" s="36"/>
      <c r="E68" s="41" t="s">
        <v>25</v>
      </c>
      <c r="F68" s="36"/>
      <c r="G68" s="53">
        <v>0</v>
      </c>
      <c r="H68" s="53"/>
      <c r="I68" s="44"/>
    </row>
    <row r="69" spans="1:9" ht="14.25">
      <c r="A69" s="69"/>
      <c r="B69" s="70"/>
      <c r="C69" s="40"/>
      <c r="D69" s="36"/>
      <c r="E69" s="41"/>
      <c r="F69" s="36"/>
      <c r="G69" s="53"/>
      <c r="H69" s="53"/>
      <c r="I69" s="44"/>
    </row>
    <row r="70" spans="1:9" ht="26.25" customHeight="1">
      <c r="A70" s="69" t="s">
        <v>50</v>
      </c>
      <c r="B70" s="70"/>
      <c r="C70" s="71" t="s">
        <v>51</v>
      </c>
      <c r="D70" s="36">
        <v>0</v>
      </c>
      <c r="E70" s="41" t="s">
        <v>24</v>
      </c>
      <c r="F70" s="36">
        <v>300</v>
      </c>
      <c r="G70" s="72">
        <v>0</v>
      </c>
      <c r="H70" s="72">
        <v>0</v>
      </c>
      <c r="I70" s="73">
        <v>0</v>
      </c>
    </row>
    <row r="71" spans="1:9" ht="14.25">
      <c r="A71" s="69"/>
      <c r="B71" s="70"/>
      <c r="C71" s="40"/>
      <c r="D71" s="36"/>
      <c r="E71" s="41" t="s">
        <v>25</v>
      </c>
      <c r="F71" s="36"/>
      <c r="G71" s="72">
        <v>0</v>
      </c>
      <c r="H71" s="72"/>
      <c r="I71" s="73"/>
    </row>
    <row r="72" spans="1:9" ht="14.25">
      <c r="A72" s="69"/>
      <c r="B72" s="70"/>
      <c r="C72" s="40"/>
      <c r="D72" s="92"/>
      <c r="E72" s="40"/>
      <c r="F72" s="92"/>
      <c r="G72" s="93"/>
      <c r="H72" s="93"/>
      <c r="I72" s="94"/>
    </row>
    <row r="73" spans="1:9" ht="26.25" customHeight="1">
      <c r="A73" s="683" t="s">
        <v>52</v>
      </c>
      <c r="B73" s="683"/>
      <c r="C73" s="104" t="s">
        <v>45</v>
      </c>
      <c r="D73" s="105">
        <f>D64+D67+D70</f>
        <v>228900.64</v>
      </c>
      <c r="E73" s="84" t="s">
        <v>24</v>
      </c>
      <c r="F73" s="105">
        <f>F64+F67+F70</f>
        <v>20121.4</v>
      </c>
      <c r="G73" s="105">
        <f>G64+G67+G70</f>
        <v>18234.3</v>
      </c>
      <c r="H73" s="105">
        <f>H64+H67+H70</f>
        <v>9117.15</v>
      </c>
      <c r="I73" s="110">
        <f>I64+I67+I70</f>
        <v>9117.15</v>
      </c>
    </row>
    <row r="74" spans="1:9" ht="15" customHeight="1">
      <c r="A74" s="684"/>
      <c r="B74" s="684"/>
      <c r="C74" s="88"/>
      <c r="D74" s="89"/>
      <c r="E74" s="88" t="s">
        <v>25</v>
      </c>
      <c r="F74" s="89"/>
      <c r="G74" s="89">
        <f>G65+G68+G71</f>
        <v>18234.3</v>
      </c>
      <c r="H74" s="90"/>
      <c r="I74" s="111"/>
    </row>
    <row r="75" spans="1:9" ht="14.25">
      <c r="A75" s="69"/>
      <c r="B75" s="70"/>
      <c r="C75" s="71"/>
      <c r="D75" s="103"/>
      <c r="E75" s="40"/>
      <c r="F75" s="103"/>
      <c r="G75" s="93"/>
      <c r="H75" s="93"/>
      <c r="I75" s="94"/>
    </row>
    <row r="76" spans="1:9" ht="14.25">
      <c r="A76" s="107"/>
      <c r="B76" s="108"/>
      <c r="C76" s="63"/>
      <c r="D76" s="62"/>
      <c r="E76" s="97"/>
      <c r="F76" s="62"/>
      <c r="G76" s="65"/>
      <c r="H76" s="65"/>
      <c r="I76" s="66"/>
    </row>
    <row r="77" spans="1:9" ht="16.5" customHeight="1">
      <c r="A77" s="681" t="s">
        <v>53</v>
      </c>
      <c r="B77" s="681"/>
      <c r="C77" s="61" t="s">
        <v>54</v>
      </c>
      <c r="D77" s="62"/>
      <c r="E77" s="97"/>
      <c r="F77" s="64"/>
      <c r="G77" s="65"/>
      <c r="H77" s="65"/>
      <c r="I77" s="66"/>
    </row>
    <row r="78" spans="1:9" ht="14.25">
      <c r="A78" s="112"/>
      <c r="B78" s="113"/>
      <c r="C78" s="114"/>
      <c r="D78" s="103"/>
      <c r="E78" s="40"/>
      <c r="F78" s="92"/>
      <c r="G78" s="93"/>
      <c r="H78" s="93"/>
      <c r="I78" s="94"/>
    </row>
    <row r="79" spans="1:9" s="3" customFormat="1" ht="13.5">
      <c r="A79" s="69"/>
      <c r="B79" s="70"/>
      <c r="C79" s="71"/>
      <c r="D79" s="68"/>
      <c r="E79" s="41"/>
      <c r="F79" s="36"/>
      <c r="G79" s="53"/>
      <c r="H79" s="53"/>
      <c r="I79" s="44"/>
    </row>
    <row r="80" spans="1:9" s="3" customFormat="1" ht="29.25" customHeight="1">
      <c r="A80" s="69" t="s">
        <v>55</v>
      </c>
      <c r="B80" s="70"/>
      <c r="C80" s="71" t="s">
        <v>56</v>
      </c>
      <c r="D80" s="36">
        <v>0</v>
      </c>
      <c r="E80" s="41" t="s">
        <v>24</v>
      </c>
      <c r="F80" s="36">
        <v>0</v>
      </c>
      <c r="G80" s="36">
        <v>0</v>
      </c>
      <c r="H80" s="36">
        <v>0</v>
      </c>
      <c r="I80" s="37">
        <v>0</v>
      </c>
    </row>
    <row r="81" spans="1:9" s="3" customFormat="1" ht="13.5">
      <c r="A81" s="69"/>
      <c r="B81" s="70"/>
      <c r="C81" s="40"/>
      <c r="D81" s="36"/>
      <c r="E81" s="41" t="s">
        <v>25</v>
      </c>
      <c r="F81" s="36"/>
      <c r="G81" s="72">
        <v>0</v>
      </c>
      <c r="H81" s="72"/>
      <c r="I81" s="73"/>
    </row>
    <row r="82" spans="1:9" ht="14.25">
      <c r="A82" s="69"/>
      <c r="B82" s="70"/>
      <c r="C82" s="71"/>
      <c r="D82" s="103"/>
      <c r="E82" s="40"/>
      <c r="F82" s="92"/>
      <c r="G82" s="93"/>
      <c r="H82" s="93"/>
      <c r="I82" s="94"/>
    </row>
    <row r="83" spans="1:9" ht="26.25" customHeight="1">
      <c r="A83" s="685" t="s">
        <v>57</v>
      </c>
      <c r="B83" s="685"/>
      <c r="C83" s="104" t="s">
        <v>54</v>
      </c>
      <c r="D83" s="105">
        <f>+D80</f>
        <v>0</v>
      </c>
      <c r="E83" s="84" t="s">
        <v>24</v>
      </c>
      <c r="F83" s="105">
        <f>F80</f>
        <v>0</v>
      </c>
      <c r="G83" s="105">
        <f>G80</f>
        <v>0</v>
      </c>
      <c r="H83" s="105">
        <f>H80</f>
        <v>0</v>
      </c>
      <c r="I83" s="115">
        <f>I80</f>
        <v>0</v>
      </c>
    </row>
    <row r="84" spans="1:9" ht="15" customHeight="1">
      <c r="A84" s="680"/>
      <c r="B84" s="680"/>
      <c r="C84" s="116"/>
      <c r="D84" s="89"/>
      <c r="E84" s="88" t="s">
        <v>25</v>
      </c>
      <c r="F84" s="90"/>
      <c r="G84" s="90">
        <f>G81</f>
        <v>0</v>
      </c>
      <c r="H84" s="90"/>
      <c r="I84" s="91"/>
    </row>
    <row r="85" spans="1:9" ht="14.25">
      <c r="A85" s="117"/>
      <c r="B85" s="118"/>
      <c r="C85" s="40"/>
      <c r="D85" s="92"/>
      <c r="E85" s="40"/>
      <c r="F85" s="92"/>
      <c r="G85" s="93"/>
      <c r="H85" s="93"/>
      <c r="I85" s="94"/>
    </row>
    <row r="86" spans="1:9" ht="14.25">
      <c r="A86" s="119"/>
      <c r="B86" s="120"/>
      <c r="C86" s="97"/>
      <c r="D86" s="64"/>
      <c r="E86" s="97"/>
      <c r="F86" s="64"/>
      <c r="G86" s="65"/>
      <c r="H86" s="65"/>
      <c r="I86" s="66"/>
    </row>
    <row r="87" spans="1:9" ht="15.75" customHeight="1">
      <c r="A87" s="681" t="s">
        <v>58</v>
      </c>
      <c r="B87" s="681"/>
      <c r="C87" s="61" t="s">
        <v>59</v>
      </c>
      <c r="D87" s="62"/>
      <c r="E87" s="97"/>
      <c r="F87" s="64"/>
      <c r="G87" s="65"/>
      <c r="H87" s="65"/>
      <c r="I87" s="66"/>
    </row>
    <row r="88" spans="1:9" ht="14.25">
      <c r="A88" s="69"/>
      <c r="B88" s="70"/>
      <c r="C88" s="71"/>
      <c r="D88" s="103"/>
      <c r="E88" s="40"/>
      <c r="F88" s="92"/>
      <c r="G88" s="93"/>
      <c r="H88" s="93"/>
      <c r="I88" s="94"/>
    </row>
    <row r="89" spans="1:9" ht="14.25">
      <c r="A89" s="69" t="s">
        <v>60</v>
      </c>
      <c r="B89" s="70"/>
      <c r="C89" s="71" t="s">
        <v>61</v>
      </c>
      <c r="D89" s="36">
        <v>0</v>
      </c>
      <c r="E89" s="41" t="s">
        <v>24</v>
      </c>
      <c r="F89" s="36">
        <v>107100</v>
      </c>
      <c r="G89" s="72">
        <v>66700</v>
      </c>
      <c r="H89" s="72">
        <v>66700</v>
      </c>
      <c r="I89" s="73">
        <v>66700</v>
      </c>
    </row>
    <row r="90" spans="1:9" ht="14.25">
      <c r="A90" s="69"/>
      <c r="B90" s="70"/>
      <c r="C90" s="40"/>
      <c r="D90" s="36"/>
      <c r="E90" s="41" t="s">
        <v>25</v>
      </c>
      <c r="F90" s="36"/>
      <c r="G90" s="72">
        <v>0</v>
      </c>
      <c r="H90" s="72"/>
      <c r="I90" s="73"/>
    </row>
    <row r="91" spans="1:9" ht="14.25">
      <c r="A91" s="69"/>
      <c r="B91" s="70"/>
      <c r="C91" s="40"/>
      <c r="D91" s="36"/>
      <c r="E91" s="41"/>
      <c r="F91" s="36"/>
      <c r="G91" s="53"/>
      <c r="H91" s="53"/>
      <c r="I91" s="44"/>
    </row>
    <row r="92" spans="1:9" ht="14.25">
      <c r="A92" s="69" t="s">
        <v>62</v>
      </c>
      <c r="B92" s="70"/>
      <c r="C92" s="71" t="s">
        <v>63</v>
      </c>
      <c r="D92" s="36">
        <v>0</v>
      </c>
      <c r="E92" s="41" t="s">
        <v>24</v>
      </c>
      <c r="F92" s="36">
        <v>60000</v>
      </c>
      <c r="G92" s="72">
        <v>0</v>
      </c>
      <c r="H92" s="72">
        <v>0</v>
      </c>
      <c r="I92" s="73">
        <v>0</v>
      </c>
    </row>
    <row r="93" spans="1:9" ht="14.25">
      <c r="A93" s="69"/>
      <c r="B93" s="70"/>
      <c r="C93" s="40"/>
      <c r="D93" s="36"/>
      <c r="E93" s="41" t="s">
        <v>25</v>
      </c>
      <c r="F93" s="36"/>
      <c r="G93" s="72">
        <v>0</v>
      </c>
      <c r="H93" s="72"/>
      <c r="I93" s="73"/>
    </row>
    <row r="94" spans="1:9" ht="14.25">
      <c r="A94" s="74"/>
      <c r="B94" s="75"/>
      <c r="C94" s="76"/>
      <c r="D94" s="77"/>
      <c r="E94" s="40"/>
      <c r="F94" s="77"/>
      <c r="G94" s="78"/>
      <c r="H94" s="78"/>
      <c r="I94" s="79"/>
    </row>
    <row r="95" spans="1:9" ht="26.25" customHeight="1">
      <c r="A95" s="682" t="s">
        <v>64</v>
      </c>
      <c r="B95" s="682"/>
      <c r="C95" s="82" t="s">
        <v>59</v>
      </c>
      <c r="D95" s="83">
        <f>+D89+D92</f>
        <v>0</v>
      </c>
      <c r="E95" s="84" t="s">
        <v>24</v>
      </c>
      <c r="F95" s="83">
        <f>+F89+F92</f>
        <v>167100</v>
      </c>
      <c r="G95" s="83">
        <f>+G89+G92</f>
        <v>66700</v>
      </c>
      <c r="H95" s="83">
        <f>H89+H92</f>
        <v>66700</v>
      </c>
      <c r="I95" s="121">
        <f>+I89+I92</f>
        <v>66700</v>
      </c>
    </row>
    <row r="96" spans="1:9" ht="15" customHeight="1">
      <c r="A96" s="680"/>
      <c r="B96" s="680"/>
      <c r="C96" s="116"/>
      <c r="D96" s="89"/>
      <c r="E96" s="88" t="s">
        <v>25</v>
      </c>
      <c r="F96" s="90"/>
      <c r="G96" s="90">
        <f>+G90+G93</f>
        <v>0</v>
      </c>
      <c r="H96" s="90"/>
      <c r="I96" s="91"/>
    </row>
    <row r="97" spans="1:9" ht="14.25">
      <c r="A97" s="122"/>
      <c r="B97" s="123"/>
      <c r="C97" s="124"/>
      <c r="D97" s="125"/>
      <c r="E97" s="126"/>
      <c r="F97" s="125"/>
      <c r="G97" s="127"/>
      <c r="H97" s="127"/>
      <c r="I97" s="128"/>
    </row>
    <row r="98" spans="1:9" ht="15" customHeight="1">
      <c r="A98" s="677" t="s">
        <v>65</v>
      </c>
      <c r="B98" s="677"/>
      <c r="C98" s="114"/>
      <c r="D98" s="103">
        <f>D95+D83+D73+D57+D42</f>
        <v>266116.24</v>
      </c>
      <c r="E98" s="71" t="s">
        <v>24</v>
      </c>
      <c r="F98" s="103">
        <f>F95+F83+F73+F57+F42</f>
        <v>1152561.54</v>
      </c>
      <c r="G98" s="103">
        <f>G95+G83+G73+G57+G42</f>
        <v>747912.36</v>
      </c>
      <c r="H98" s="103">
        <f>H95+H83+H73+H57+H42</f>
        <v>608392.12</v>
      </c>
      <c r="I98" s="128">
        <f>I95+I83+I73+I57+I42</f>
        <v>608392.12</v>
      </c>
    </row>
    <row r="99" spans="1:9" ht="15.75" customHeight="1">
      <c r="A99" s="678"/>
      <c r="B99" s="678"/>
      <c r="C99" s="61"/>
      <c r="D99" s="62"/>
      <c r="E99" s="63" t="s">
        <v>25</v>
      </c>
      <c r="F99" s="62">
        <f>F96+F84+F74+F58+F43</f>
        <v>0</v>
      </c>
      <c r="G99" s="62">
        <f>G96+G84+G74+G58+G43</f>
        <v>308584.24</v>
      </c>
      <c r="H99" s="129"/>
      <c r="I99" s="130"/>
    </row>
    <row r="100" spans="1:9" ht="14.25">
      <c r="A100" s="122"/>
      <c r="B100" s="123"/>
      <c r="C100" s="124"/>
      <c r="D100" s="103"/>
      <c r="E100" s="126"/>
      <c r="F100" s="92"/>
      <c r="G100" s="127"/>
      <c r="H100" s="127"/>
      <c r="I100" s="128"/>
    </row>
    <row r="101" spans="1:9" ht="14.25">
      <c r="A101" s="131" t="s">
        <v>66</v>
      </c>
      <c r="B101" s="70"/>
      <c r="C101" s="132"/>
      <c r="D101" s="103">
        <f>+D42+D57+D73+D83+D95</f>
        <v>266116.24</v>
      </c>
      <c r="E101" s="71" t="s">
        <v>24</v>
      </c>
      <c r="F101" s="103">
        <f>+F13+F15+F17+F98</f>
        <v>1152561.54</v>
      </c>
      <c r="G101" s="103">
        <f>+G13+G15+G17+G98</f>
        <v>897895.98</v>
      </c>
      <c r="H101" s="103">
        <f>+H13+H15+H17+H98</f>
        <v>608392.12</v>
      </c>
      <c r="I101" s="128">
        <f>+I13+I15+I17+I98</f>
        <v>608392.12</v>
      </c>
    </row>
    <row r="102" spans="1:9" ht="15.75" customHeight="1">
      <c r="A102" s="678"/>
      <c r="B102" s="678"/>
      <c r="C102" s="61"/>
      <c r="D102" s="62"/>
      <c r="E102" s="63" t="s">
        <v>25</v>
      </c>
      <c r="F102" s="62"/>
      <c r="G102" s="62">
        <f>+G22+G99</f>
        <v>308584.24</v>
      </c>
      <c r="H102" s="129"/>
      <c r="I102" s="130"/>
    </row>
    <row r="103" spans="1:9" ht="72" customHeight="1">
      <c r="A103" s="679"/>
      <c r="B103" s="679"/>
      <c r="C103" s="679"/>
      <c r="D103" s="679"/>
      <c r="E103" s="679"/>
      <c r="F103" s="679"/>
      <c r="G103" s="679"/>
      <c r="H103" s="679"/>
      <c r="I103" s="679"/>
    </row>
    <row r="104" ht="60.75" customHeight="1"/>
    <row r="105" ht="30" customHeight="1"/>
  </sheetData>
  <sheetProtection password="D5A2" sheet="1"/>
  <mergeCells count="32">
    <mergeCell ref="A1:I1"/>
    <mergeCell ref="A2:I2"/>
    <mergeCell ref="A4:I4"/>
    <mergeCell ref="A5:I5"/>
    <mergeCell ref="H8:H9"/>
    <mergeCell ref="I8:I9"/>
    <mergeCell ref="A6:B9"/>
    <mergeCell ref="C6:C9"/>
    <mergeCell ref="D6:D9"/>
    <mergeCell ref="E6:E9"/>
    <mergeCell ref="A24:B24"/>
    <mergeCell ref="A42:B42"/>
    <mergeCell ref="A43:B43"/>
    <mergeCell ref="A46:B46"/>
    <mergeCell ref="F6:F9"/>
    <mergeCell ref="G8:G9"/>
    <mergeCell ref="A73:B73"/>
    <mergeCell ref="A74:B74"/>
    <mergeCell ref="A77:B77"/>
    <mergeCell ref="A83:B83"/>
    <mergeCell ref="A57:B57"/>
    <mergeCell ref="A58:B58"/>
    <mergeCell ref="A61:B61"/>
    <mergeCell ref="A63:B63"/>
    <mergeCell ref="A98:B98"/>
    <mergeCell ref="A99:B99"/>
    <mergeCell ref="A102:B102"/>
    <mergeCell ref="A103:I103"/>
    <mergeCell ref="A84:B84"/>
    <mergeCell ref="A87:B87"/>
    <mergeCell ref="A95:B95"/>
    <mergeCell ref="A96:B96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zoomScale="102" zoomScaleNormal="102" zoomScalePageLayoutView="0" workbookViewId="0" topLeftCell="A34">
      <selection activeCell="F45" sqref="F45"/>
    </sheetView>
  </sheetViews>
  <sheetFormatPr defaultColWidth="9.140625" defaultRowHeight="15"/>
  <cols>
    <col min="1" max="1" width="13.421875" style="290" customWidth="1"/>
    <col min="2" max="2" width="100.140625" style="290" customWidth="1"/>
    <col min="3" max="3" width="16.421875" style="595" customWidth="1"/>
    <col min="4" max="4" width="19.8515625" style="290" customWidth="1"/>
    <col min="5" max="5" width="22.00390625" style="290" customWidth="1"/>
    <col min="6" max="6" width="20.421875" style="290" customWidth="1"/>
    <col min="7" max="7" width="54.00390625" style="0" customWidth="1"/>
    <col min="8" max="12" width="9.140625" style="1" customWidth="1"/>
  </cols>
  <sheetData>
    <row r="1" spans="1:13" ht="21.75" customHeight="1">
      <c r="A1" s="742" t="s">
        <v>289</v>
      </c>
      <c r="B1" s="742"/>
      <c r="C1" s="742"/>
      <c r="D1" s="742"/>
      <c r="E1" s="742"/>
      <c r="F1" s="742"/>
      <c r="I1" s="597"/>
      <c r="M1" s="1"/>
    </row>
    <row r="2" spans="1:13" ht="21.75" customHeight="1">
      <c r="A2" s="596"/>
      <c r="B2" s="596"/>
      <c r="C2" s="596"/>
      <c r="D2" s="596"/>
      <c r="E2" s="596"/>
      <c r="F2" s="596"/>
      <c r="I2" s="597"/>
      <c r="M2" s="1"/>
    </row>
    <row r="3" spans="1:9" s="1" customFormat="1" ht="28.5" customHeight="1">
      <c r="A3" s="733" t="s">
        <v>290</v>
      </c>
      <c r="B3" s="733"/>
      <c r="C3" s="733"/>
      <c r="D3" s="733"/>
      <c r="E3" s="733"/>
      <c r="F3" s="733"/>
      <c r="G3" s="598"/>
      <c r="H3" s="598"/>
      <c r="I3" s="598"/>
    </row>
    <row r="4" spans="1:9" s="1" customFormat="1" ht="17.25" customHeight="1">
      <c r="A4" s="733" t="s">
        <v>291</v>
      </c>
      <c r="B4" s="733"/>
      <c r="C4" s="733"/>
      <c r="D4" s="733"/>
      <c r="E4" s="733"/>
      <c r="F4" s="733"/>
      <c r="G4" s="598"/>
      <c r="H4" s="598"/>
      <c r="I4" s="598"/>
    </row>
    <row r="5" spans="1:9" s="1" customFormat="1" ht="21.75" customHeight="1">
      <c r="A5" s="743"/>
      <c r="B5" s="743"/>
      <c r="C5" s="743"/>
      <c r="D5" s="743"/>
      <c r="E5" s="743"/>
      <c r="F5" s="743"/>
      <c r="G5" s="598"/>
      <c r="H5" s="598"/>
      <c r="I5" s="598"/>
    </row>
    <row r="6" spans="1:6" s="3" customFormat="1" ht="54" customHeight="1">
      <c r="A6" s="740" t="s">
        <v>292</v>
      </c>
      <c r="B6" s="741" t="s">
        <v>5</v>
      </c>
      <c r="C6" s="741" t="s">
        <v>293</v>
      </c>
      <c r="D6" s="741" t="s">
        <v>294</v>
      </c>
      <c r="E6" s="738" t="s">
        <v>295</v>
      </c>
      <c r="F6" s="739" t="s">
        <v>296</v>
      </c>
    </row>
    <row r="7" spans="1:6" s="3" customFormat="1" ht="76.5" customHeight="1">
      <c r="A7" s="740"/>
      <c r="B7" s="741"/>
      <c r="C7" s="741"/>
      <c r="D7" s="741"/>
      <c r="E7" s="738"/>
      <c r="F7" s="739"/>
    </row>
    <row r="8" spans="1:7" ht="14.25">
      <c r="A8" s="349"/>
      <c r="B8" s="599" t="s">
        <v>297</v>
      </c>
      <c r="C8" s="600"/>
      <c r="D8" s="601"/>
      <c r="E8" s="602"/>
      <c r="F8" s="603"/>
      <c r="G8" s="186"/>
    </row>
    <row r="9" spans="1:7" ht="14.25">
      <c r="A9" s="604"/>
      <c r="B9" s="599"/>
      <c r="C9" s="600"/>
      <c r="D9" s="601"/>
      <c r="E9" s="602"/>
      <c r="F9" s="605"/>
      <c r="G9" s="186"/>
    </row>
    <row r="10" spans="1:6" ht="14.25">
      <c r="A10" s="604" t="s">
        <v>298</v>
      </c>
      <c r="B10" s="599" t="s">
        <v>23</v>
      </c>
      <c r="C10" s="606">
        <f>'Bilancio Entrate'!G26</f>
        <v>234418.44</v>
      </c>
      <c r="D10" s="607">
        <v>0</v>
      </c>
      <c r="E10" s="608">
        <v>0</v>
      </c>
      <c r="F10" s="609">
        <f>+E10/C10</f>
        <v>0</v>
      </c>
    </row>
    <row r="11" spans="1:6" ht="14.25">
      <c r="A11" s="604"/>
      <c r="B11" s="610"/>
      <c r="C11" s="611"/>
      <c r="D11" s="612"/>
      <c r="E11" s="613"/>
      <c r="F11" s="609"/>
    </row>
    <row r="12" spans="1:6" ht="14.25">
      <c r="A12" s="604" t="s">
        <v>299</v>
      </c>
      <c r="B12" s="599" t="s">
        <v>27</v>
      </c>
      <c r="C12" s="606">
        <f>'Bilancio Entrate'!G29</f>
        <v>420000</v>
      </c>
      <c r="D12" s="607">
        <v>0</v>
      </c>
      <c r="E12" s="608">
        <v>0</v>
      </c>
      <c r="F12" s="614">
        <f>+E12/C12</f>
        <v>0</v>
      </c>
    </row>
    <row r="13" spans="1:6" ht="14.25">
      <c r="A13" s="604"/>
      <c r="B13" s="610"/>
      <c r="C13" s="611"/>
      <c r="D13" s="615"/>
      <c r="E13" s="616"/>
      <c r="F13" s="614"/>
    </row>
    <row r="14" spans="1:6" ht="14.25">
      <c r="A14" s="604" t="s">
        <v>300</v>
      </c>
      <c r="B14" s="599" t="s">
        <v>29</v>
      </c>
      <c r="C14" s="606">
        <f>'Bilancio Entrate'!G32</f>
        <v>900</v>
      </c>
      <c r="D14" s="607">
        <v>0</v>
      </c>
      <c r="E14" s="608">
        <v>0</v>
      </c>
      <c r="F14" s="614">
        <f>+E14/C14</f>
        <v>0</v>
      </c>
    </row>
    <row r="15" spans="1:6" ht="14.25">
      <c r="A15" s="604"/>
      <c r="B15" s="617"/>
      <c r="C15" s="611"/>
      <c r="D15" s="615"/>
      <c r="E15" s="616"/>
      <c r="F15" s="614"/>
    </row>
    <row r="16" spans="1:6" ht="14.25">
      <c r="A16" s="604" t="s">
        <v>301</v>
      </c>
      <c r="B16" s="618" t="s">
        <v>31</v>
      </c>
      <c r="C16" s="606">
        <f>'Bilancio Entrate'!G35</f>
        <v>0</v>
      </c>
      <c r="D16" s="607">
        <v>0</v>
      </c>
      <c r="E16" s="608">
        <v>0</v>
      </c>
      <c r="F16" s="614" t="e">
        <f>+E16/C16</f>
        <v>#DIV/0!</v>
      </c>
    </row>
    <row r="17" spans="1:6" ht="14.25">
      <c r="A17" s="604"/>
      <c r="B17" s="610"/>
      <c r="C17" s="611"/>
      <c r="D17" s="612"/>
      <c r="E17" s="613"/>
      <c r="F17" s="619"/>
    </row>
    <row r="18" spans="1:6" ht="14.25">
      <c r="A18" s="604" t="s">
        <v>302</v>
      </c>
      <c r="B18" s="599" t="s">
        <v>303</v>
      </c>
      <c r="C18" s="606">
        <f>'Bilancio Entrate'!G38</f>
        <v>0</v>
      </c>
      <c r="D18" s="607"/>
      <c r="E18" s="607"/>
      <c r="F18" s="620"/>
    </row>
    <row r="19" spans="1:6" ht="14.25">
      <c r="A19" s="501"/>
      <c r="B19" s="621" t="s">
        <v>304</v>
      </c>
      <c r="C19" s="622">
        <v>0</v>
      </c>
      <c r="D19" s="623"/>
      <c r="E19" s="623"/>
      <c r="F19" s="620"/>
    </row>
    <row r="20" spans="1:6" ht="14.25">
      <c r="A20" s="501"/>
      <c r="B20" s="624" t="s">
        <v>305</v>
      </c>
      <c r="C20" s="606">
        <f>+C18-C19</f>
        <v>0</v>
      </c>
      <c r="D20" s="606">
        <v>0</v>
      </c>
      <c r="E20" s="606">
        <v>0</v>
      </c>
      <c r="F20" s="614" t="e">
        <f>+E20/C20</f>
        <v>#DIV/0!</v>
      </c>
    </row>
    <row r="21" spans="1:6" ht="14.25">
      <c r="A21" s="501"/>
      <c r="B21" s="625"/>
      <c r="C21" s="611"/>
      <c r="D21" s="626"/>
      <c r="E21" s="627"/>
      <c r="F21" s="619"/>
    </row>
    <row r="22" spans="1:6" ht="14.25">
      <c r="A22" s="628" t="s">
        <v>306</v>
      </c>
      <c r="B22" s="629" t="s">
        <v>307</v>
      </c>
      <c r="C22" s="254">
        <f>+C18+C16+C14+C12+C10</f>
        <v>655318.44</v>
      </c>
      <c r="D22" s="630">
        <f>+D20+D16+D14+D12+D10</f>
        <v>0</v>
      </c>
      <c r="E22" s="630">
        <f>+E20+E16+E14+E12+E10</f>
        <v>0</v>
      </c>
      <c r="F22" s="614">
        <f>+E22/C22</f>
        <v>0</v>
      </c>
    </row>
    <row r="23" spans="1:6" ht="14.25">
      <c r="A23" s="349"/>
      <c r="B23" s="599" t="s">
        <v>308</v>
      </c>
      <c r="C23" s="611"/>
      <c r="D23" s="626"/>
      <c r="E23" s="627"/>
      <c r="F23" s="631"/>
    </row>
    <row r="24" spans="1:6" ht="14.25">
      <c r="A24" s="604"/>
      <c r="B24" s="632"/>
      <c r="C24" s="167"/>
      <c r="D24" s="626"/>
      <c r="E24" s="627"/>
      <c r="F24" s="619"/>
    </row>
    <row r="25" spans="1:6" ht="14.25">
      <c r="A25" s="604" t="s">
        <v>309</v>
      </c>
      <c r="B25" s="618" t="s">
        <v>38</v>
      </c>
      <c r="C25" s="606">
        <f>'Bilancio Entrate'!G48</f>
        <v>0</v>
      </c>
      <c r="D25" s="607">
        <v>0</v>
      </c>
      <c r="E25" s="608">
        <v>0</v>
      </c>
      <c r="F25" s="614" t="e">
        <f>+E25/C25</f>
        <v>#DIV/0!</v>
      </c>
    </row>
    <row r="26" spans="1:6" ht="14.25">
      <c r="A26" s="604"/>
      <c r="B26" s="610"/>
      <c r="C26" s="611"/>
      <c r="D26" s="612"/>
      <c r="E26" s="613"/>
      <c r="F26" s="619"/>
    </row>
    <row r="27" spans="1:6" ht="14.25">
      <c r="A27" s="604" t="s">
        <v>310</v>
      </c>
      <c r="B27" s="599" t="s">
        <v>40</v>
      </c>
      <c r="C27" s="606">
        <f>'Bilancio Entrate'!G51</f>
        <v>0</v>
      </c>
      <c r="D27" s="607">
        <v>0</v>
      </c>
      <c r="E27" s="608">
        <v>0</v>
      </c>
      <c r="F27" s="614" t="e">
        <f>+E27/C27</f>
        <v>#DIV/0!</v>
      </c>
    </row>
    <row r="28" spans="1:6" ht="14.25">
      <c r="A28" s="604"/>
      <c r="B28" s="610"/>
      <c r="C28" s="611"/>
      <c r="D28" s="612"/>
      <c r="E28" s="613"/>
      <c r="F28" s="619"/>
    </row>
    <row r="29" spans="1:6" ht="14.25">
      <c r="A29" s="604" t="s">
        <v>311</v>
      </c>
      <c r="B29" s="599" t="s">
        <v>42</v>
      </c>
      <c r="C29" s="606">
        <f>'Bilancio Entrate'!G54</f>
        <v>7659.62</v>
      </c>
      <c r="D29" s="607">
        <v>0</v>
      </c>
      <c r="E29" s="608">
        <v>0</v>
      </c>
      <c r="F29" s="614">
        <f>+E29/C29</f>
        <v>0</v>
      </c>
    </row>
    <row r="30" spans="1:6" ht="14.25">
      <c r="A30" s="501"/>
      <c r="B30" s="633"/>
      <c r="C30" s="611"/>
      <c r="D30" s="626"/>
      <c r="E30" s="627"/>
      <c r="F30" s="619"/>
    </row>
    <row r="31" spans="1:6" ht="14.25">
      <c r="A31" s="628" t="s">
        <v>312</v>
      </c>
      <c r="B31" s="629" t="s">
        <v>313</v>
      </c>
      <c r="C31" s="630">
        <f>+C29+C27+C25</f>
        <v>7659.62</v>
      </c>
      <c r="D31" s="630">
        <f>+D29+D27+D25</f>
        <v>0</v>
      </c>
      <c r="E31" s="630">
        <f>+E29+E27+E25</f>
        <v>0</v>
      </c>
      <c r="F31" s="634" t="e">
        <f>+F29+F27+F25</f>
        <v>#DIV/0!</v>
      </c>
    </row>
    <row r="32" spans="1:6" ht="14.25">
      <c r="A32" s="501"/>
      <c r="B32" s="633"/>
      <c r="C32" s="611"/>
      <c r="D32" s="626"/>
      <c r="E32" s="627"/>
      <c r="F32" s="631"/>
    </row>
    <row r="33" spans="1:6" ht="14.25">
      <c r="A33" s="349"/>
      <c r="B33" s="599" t="s">
        <v>314</v>
      </c>
      <c r="C33" s="611"/>
      <c r="D33" s="626"/>
      <c r="E33" s="627"/>
      <c r="F33" s="619"/>
    </row>
    <row r="34" spans="1:6" ht="14.25">
      <c r="A34" s="193"/>
      <c r="B34" s="635"/>
      <c r="C34" s="611"/>
      <c r="D34" s="626"/>
      <c r="E34" s="627"/>
      <c r="F34" s="619"/>
    </row>
    <row r="35" spans="1:6" ht="14.25">
      <c r="A35" s="604" t="s">
        <v>315</v>
      </c>
      <c r="B35" s="599" t="s">
        <v>47</v>
      </c>
      <c r="C35" s="606">
        <f>'Bilancio Entrate'!G64</f>
        <v>18234.3</v>
      </c>
      <c r="D35" s="622"/>
      <c r="E35" s="636"/>
      <c r="F35" s="620"/>
    </row>
    <row r="36" spans="1:6" ht="14.25">
      <c r="A36" s="604"/>
      <c r="B36" s="637" t="s">
        <v>316</v>
      </c>
      <c r="C36" s="622">
        <v>0</v>
      </c>
      <c r="D36" s="622"/>
      <c r="E36" s="636"/>
      <c r="F36" s="620"/>
    </row>
    <row r="37" spans="1:6" ht="14.25">
      <c r="A37" s="604"/>
      <c r="B37" s="638" t="s">
        <v>317</v>
      </c>
      <c r="C37" s="622">
        <v>0</v>
      </c>
      <c r="D37" s="622"/>
      <c r="E37" s="636"/>
      <c r="F37" s="620"/>
    </row>
    <row r="38" spans="1:6" ht="14.25">
      <c r="A38" s="604"/>
      <c r="B38" s="624" t="s">
        <v>318</v>
      </c>
      <c r="C38" s="606">
        <f>+C35-C36-C37</f>
        <v>18234.3</v>
      </c>
      <c r="D38" s="607">
        <v>0</v>
      </c>
      <c r="E38" s="607">
        <v>0</v>
      </c>
      <c r="F38" s="614">
        <f>+E38/C38</f>
        <v>0</v>
      </c>
    </row>
    <row r="39" spans="1:6" ht="14.25">
      <c r="A39" s="604"/>
      <c r="B39" s="610"/>
      <c r="C39" s="611"/>
      <c r="D39" s="612"/>
      <c r="E39" s="613"/>
      <c r="F39" s="619"/>
    </row>
    <row r="40" spans="1:7" ht="14.25">
      <c r="A40" s="604"/>
      <c r="B40" s="610"/>
      <c r="C40" s="611"/>
      <c r="D40" s="612"/>
      <c r="E40" s="613"/>
      <c r="F40" s="619"/>
      <c r="G40" s="1"/>
    </row>
    <row r="41" spans="1:6" ht="14.25">
      <c r="A41" s="604" t="s">
        <v>319</v>
      </c>
      <c r="B41" s="599" t="s">
        <v>49</v>
      </c>
      <c r="C41" s="606">
        <f>'Bilancio Entrate'!G67</f>
        <v>0</v>
      </c>
      <c r="D41" s="607">
        <v>0</v>
      </c>
      <c r="E41" s="608">
        <v>0</v>
      </c>
      <c r="F41" s="614" t="e">
        <f>+E41/C41</f>
        <v>#DIV/0!</v>
      </c>
    </row>
    <row r="42" spans="1:6" ht="14.25">
      <c r="A42" s="639"/>
      <c r="B42" s="640"/>
      <c r="C42" s="611"/>
      <c r="D42" s="612"/>
      <c r="E42" s="613"/>
      <c r="F42" s="619"/>
    </row>
    <row r="43" spans="1:6" ht="14.25">
      <c r="A43" s="641" t="s">
        <v>320</v>
      </c>
      <c r="B43" s="599" t="s">
        <v>51</v>
      </c>
      <c r="C43" s="606">
        <f>'Bilancio Entrate'!G70</f>
        <v>0</v>
      </c>
      <c r="D43" s="607">
        <v>0</v>
      </c>
      <c r="E43" s="608">
        <v>0</v>
      </c>
      <c r="F43" s="614" t="e">
        <f>+E43/C43</f>
        <v>#DIV/0!</v>
      </c>
    </row>
    <row r="44" spans="1:6" ht="14.25">
      <c r="A44" s="642"/>
      <c r="B44" s="633"/>
      <c r="C44" s="611"/>
      <c r="D44" s="626"/>
      <c r="E44" s="627"/>
      <c r="F44" s="619"/>
    </row>
    <row r="45" spans="1:6" ht="16.5" customHeight="1">
      <c r="A45" s="628" t="s">
        <v>321</v>
      </c>
      <c r="B45" s="629" t="s">
        <v>322</v>
      </c>
      <c r="C45" s="643">
        <f>+C43+C41+C35</f>
        <v>18234.3</v>
      </c>
      <c r="D45" s="630">
        <f>+D43+D41+D35</f>
        <v>0</v>
      </c>
      <c r="E45" s="630">
        <f>+E43+E41+E35</f>
        <v>0</v>
      </c>
      <c r="F45" s="634" t="e">
        <f>+F43+F41+F35</f>
        <v>#DIV/0!</v>
      </c>
    </row>
    <row r="46" spans="1:6" ht="16.5" customHeight="1">
      <c r="A46" s="644"/>
      <c r="B46" s="645"/>
      <c r="C46" s="646"/>
      <c r="D46" s="606"/>
      <c r="E46" s="187"/>
      <c r="F46" s="620"/>
    </row>
    <row r="47" spans="1:6" ht="22.5" customHeight="1">
      <c r="A47" s="642"/>
      <c r="B47" s="555"/>
      <c r="C47" s="647"/>
      <c r="D47" s="648"/>
      <c r="E47" s="649"/>
      <c r="F47" s="631"/>
    </row>
    <row r="48" spans="1:6" ht="14.25">
      <c r="A48" s="642"/>
      <c r="B48" s="650" t="s">
        <v>323</v>
      </c>
      <c r="C48" s="651">
        <f>+C22+C31+C45</f>
        <v>681212.36</v>
      </c>
      <c r="D48" s="651">
        <f>+D22+D31+D45</f>
        <v>0</v>
      </c>
      <c r="E48" s="651">
        <f>+E22+E31+E45</f>
        <v>0</v>
      </c>
      <c r="F48" s="652" t="e">
        <f>+F22+F31+F45</f>
        <v>#DIV/0!</v>
      </c>
    </row>
    <row r="49" spans="1:6" ht="14.25">
      <c r="A49" s="653"/>
      <c r="B49" s="287"/>
      <c r="C49" s="654"/>
      <c r="D49" s="655"/>
      <c r="E49" s="656"/>
      <c r="F49" s="657"/>
    </row>
    <row r="50" spans="1:7" ht="10.5" customHeight="1">
      <c r="A50" s="642"/>
      <c r="B50" s="555"/>
      <c r="C50" s="647"/>
      <c r="D50" s="648"/>
      <c r="E50" s="649"/>
      <c r="F50" s="631"/>
      <c r="G50" s="1"/>
    </row>
    <row r="51" spans="1:7" ht="14.25">
      <c r="A51" s="642"/>
      <c r="B51" s="650" t="s">
        <v>324</v>
      </c>
      <c r="C51" s="651">
        <f>+C48-C54</f>
        <v>662978.0599999999</v>
      </c>
      <c r="D51" s="651">
        <f>+D48-D54</f>
        <v>0</v>
      </c>
      <c r="E51" s="651">
        <f>+E48-E54</f>
        <v>0</v>
      </c>
      <c r="F51" s="614">
        <f>+E51/C51</f>
        <v>0</v>
      </c>
      <c r="G51" s="1"/>
    </row>
    <row r="52" spans="1:7" ht="6" customHeight="1">
      <c r="A52" s="653"/>
      <c r="B52" s="287"/>
      <c r="C52" s="654"/>
      <c r="D52" s="655"/>
      <c r="E52" s="656"/>
      <c r="F52" s="657"/>
      <c r="G52" s="1"/>
    </row>
    <row r="53" spans="1:7" ht="10.5" customHeight="1">
      <c r="A53" s="642"/>
      <c r="B53" s="555"/>
      <c r="C53" s="647"/>
      <c r="D53" s="648"/>
      <c r="E53" s="649"/>
      <c r="F53" s="631"/>
      <c r="G53" s="1"/>
    </row>
    <row r="54" spans="1:7" ht="14.25">
      <c r="A54" s="642"/>
      <c r="B54" s="650" t="s">
        <v>325</v>
      </c>
      <c r="C54" s="651">
        <f>+C45</f>
        <v>18234.3</v>
      </c>
      <c r="D54" s="651">
        <f>+D45</f>
        <v>0</v>
      </c>
      <c r="E54" s="651">
        <f>+E45</f>
        <v>0</v>
      </c>
      <c r="F54" s="614">
        <f>+E54/C54</f>
        <v>0</v>
      </c>
      <c r="G54" s="1"/>
    </row>
    <row r="55" spans="1:7" ht="9.75" customHeight="1">
      <c r="A55" s="653"/>
      <c r="B55" s="287"/>
      <c r="C55" s="654"/>
      <c r="D55" s="655"/>
      <c r="E55" s="656"/>
      <c r="F55" s="657"/>
      <c r="G55" s="1"/>
    </row>
    <row r="56" spans="1:6" ht="9" customHeight="1">
      <c r="A56" s="277"/>
      <c r="B56" s="277"/>
      <c r="C56" s="600"/>
      <c r="D56" s="602"/>
      <c r="E56" s="602"/>
      <c r="F56" s="658"/>
    </row>
    <row r="57" spans="1:6" ht="45" customHeight="1">
      <c r="A57" s="737" t="s">
        <v>326</v>
      </c>
      <c r="B57" s="737"/>
      <c r="C57" s="737"/>
      <c r="D57" s="737"/>
      <c r="E57" s="737"/>
      <c r="F57" s="737"/>
    </row>
    <row r="58" spans="1:6" ht="27.75" customHeight="1">
      <c r="A58" s="737" t="s">
        <v>327</v>
      </c>
      <c r="B58" s="737"/>
      <c r="C58" s="737"/>
      <c r="D58" s="737"/>
      <c r="E58" s="737"/>
      <c r="F58" s="737"/>
    </row>
    <row r="59" spans="1:7" ht="71.25" customHeight="1">
      <c r="A59" s="737" t="s">
        <v>328</v>
      </c>
      <c r="B59" s="737"/>
      <c r="C59" s="737"/>
      <c r="D59" s="737"/>
      <c r="E59" s="737"/>
      <c r="F59" s="737"/>
      <c r="G59" s="1"/>
    </row>
    <row r="60" ht="7.5" customHeight="1"/>
    <row r="61" ht="31.5" customHeight="1"/>
  </sheetData>
  <sheetProtection password="D5A2" sheet="1"/>
  <mergeCells count="13">
    <mergeCell ref="A1:F1"/>
    <mergeCell ref="A3:F3"/>
    <mergeCell ref="A4:F4"/>
    <mergeCell ref="A5:F5"/>
    <mergeCell ref="A59:F59"/>
    <mergeCell ref="E6:E7"/>
    <mergeCell ref="F6:F7"/>
    <mergeCell ref="A57:F57"/>
    <mergeCell ref="A58:F58"/>
    <mergeCell ref="A6:A7"/>
    <mergeCell ref="B6:B7"/>
    <mergeCell ref="C6:C7"/>
    <mergeCell ref="D6:D7"/>
  </mergeCells>
  <printOptions horizontalCentered="1"/>
  <pageMargins left="0.15748031496062992" right="0.03937007874015748" top="0.15748031496062992" bottom="0.15748031496062992" header="0.5118110236220472" footer="0.07874015748031496"/>
  <pageSetup horizontalDpi="300" verticalDpi="300" orientation="landscape" paperSize="8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zoomScaleSheetLayoutView="80" zoomScalePageLayoutView="0" workbookViewId="0" topLeftCell="A1">
      <selection activeCell="E11" sqref="E11"/>
    </sheetView>
  </sheetViews>
  <sheetFormatPr defaultColWidth="9.140625" defaultRowHeight="15"/>
  <cols>
    <col min="1" max="1" width="13.421875" style="290" customWidth="1"/>
    <col min="2" max="2" width="100.140625" style="290" customWidth="1"/>
    <col min="3" max="3" width="13.140625" style="595" customWidth="1"/>
    <col min="4" max="4" width="15.00390625" style="290" customWidth="1"/>
    <col min="5" max="5" width="22.00390625" style="290" customWidth="1"/>
    <col min="6" max="6" width="20.421875" style="290" customWidth="1"/>
    <col min="7" max="7" width="54.00390625" style="0" customWidth="1"/>
    <col min="8" max="12" width="9.140625" style="1" customWidth="1"/>
  </cols>
  <sheetData>
    <row r="1" spans="1:13" ht="21.75" customHeight="1">
      <c r="A1" s="742" t="s">
        <v>289</v>
      </c>
      <c r="B1" s="742"/>
      <c r="C1" s="742"/>
      <c r="D1" s="742"/>
      <c r="E1" s="742"/>
      <c r="F1" s="742"/>
      <c r="I1" s="597"/>
      <c r="M1" s="1"/>
    </row>
    <row r="2" spans="1:13" ht="21.75" customHeight="1">
      <c r="A2" s="596"/>
      <c r="B2" s="596"/>
      <c r="C2" s="596"/>
      <c r="D2" s="596"/>
      <c r="E2" s="596"/>
      <c r="F2" s="596"/>
      <c r="I2" s="597"/>
      <c r="M2" s="1"/>
    </row>
    <row r="3" spans="1:9" s="1" customFormat="1" ht="28.5" customHeight="1">
      <c r="A3" s="733" t="s">
        <v>290</v>
      </c>
      <c r="B3" s="733"/>
      <c r="C3" s="733"/>
      <c r="D3" s="733"/>
      <c r="E3" s="733"/>
      <c r="F3" s="733"/>
      <c r="G3" s="598"/>
      <c r="H3" s="598"/>
      <c r="I3" s="598"/>
    </row>
    <row r="4" spans="1:9" s="1" customFormat="1" ht="17.25" customHeight="1">
      <c r="A4" s="733" t="s">
        <v>329</v>
      </c>
      <c r="B4" s="733"/>
      <c r="C4" s="733"/>
      <c r="D4" s="733"/>
      <c r="E4" s="733"/>
      <c r="F4" s="733"/>
      <c r="G4" s="598"/>
      <c r="H4" s="598"/>
      <c r="I4" s="598"/>
    </row>
    <row r="5" spans="1:9" s="1" customFormat="1" ht="21.75" customHeight="1">
      <c r="A5" s="743"/>
      <c r="B5" s="743"/>
      <c r="C5" s="743"/>
      <c r="D5" s="743"/>
      <c r="E5" s="743"/>
      <c r="F5" s="743"/>
      <c r="G5" s="598"/>
      <c r="H5" s="598"/>
      <c r="I5" s="598"/>
    </row>
    <row r="6" spans="1:6" s="3" customFormat="1" ht="54" customHeight="1">
      <c r="A6" s="740" t="s">
        <v>292</v>
      </c>
      <c r="B6" s="741" t="s">
        <v>5</v>
      </c>
      <c r="C6" s="741" t="s">
        <v>293</v>
      </c>
      <c r="D6" s="741" t="s">
        <v>294</v>
      </c>
      <c r="E6" s="738" t="s">
        <v>295</v>
      </c>
      <c r="F6" s="739" t="s">
        <v>296</v>
      </c>
    </row>
    <row r="7" spans="1:6" s="3" customFormat="1" ht="76.5" customHeight="1">
      <c r="A7" s="740"/>
      <c r="B7" s="741"/>
      <c r="C7" s="741"/>
      <c r="D7" s="741"/>
      <c r="E7" s="738"/>
      <c r="F7" s="739"/>
    </row>
    <row r="8" spans="1:7" ht="14.25">
      <c r="A8" s="349"/>
      <c r="B8" s="599" t="s">
        <v>297</v>
      </c>
      <c r="C8" s="600"/>
      <c r="D8" s="601"/>
      <c r="E8" s="602"/>
      <c r="F8" s="603"/>
      <c r="G8" s="186"/>
    </row>
    <row r="9" spans="1:7" ht="14.25">
      <c r="A9" s="604"/>
      <c r="B9" s="599"/>
      <c r="C9" s="600"/>
      <c r="D9" s="601"/>
      <c r="E9" s="602"/>
      <c r="F9" s="605"/>
      <c r="G9" s="186"/>
    </row>
    <row r="10" spans="1:6" ht="14.25">
      <c r="A10" s="604" t="s">
        <v>298</v>
      </c>
      <c r="B10" s="599" t="s">
        <v>23</v>
      </c>
      <c r="C10" s="606">
        <f>'Bilancio Entrate'!H26</f>
        <v>106174.97</v>
      </c>
      <c r="D10" s="607">
        <v>0</v>
      </c>
      <c r="E10" s="608">
        <v>0</v>
      </c>
      <c r="F10" s="614">
        <f>+E10/C10</f>
        <v>0</v>
      </c>
    </row>
    <row r="11" spans="1:6" ht="14.25">
      <c r="A11" s="604"/>
      <c r="B11" s="610"/>
      <c r="C11" s="611"/>
      <c r="D11" s="612"/>
      <c r="E11" s="613"/>
      <c r="F11" s="614"/>
    </row>
    <row r="12" spans="1:6" ht="14.25">
      <c r="A12" s="604" t="s">
        <v>299</v>
      </c>
      <c r="B12" s="599" t="s">
        <v>27</v>
      </c>
      <c r="C12" s="606">
        <f>'Bilancio Entrate'!H29</f>
        <v>420000</v>
      </c>
      <c r="D12" s="607">
        <v>0</v>
      </c>
      <c r="E12" s="608">
        <v>0</v>
      </c>
      <c r="F12" s="614">
        <f>+E12/C12</f>
        <v>0</v>
      </c>
    </row>
    <row r="13" spans="1:6" ht="14.25">
      <c r="A13" s="604"/>
      <c r="B13" s="610"/>
      <c r="C13" s="611"/>
      <c r="D13" s="615"/>
      <c r="E13" s="616"/>
      <c r="F13" s="614"/>
    </row>
    <row r="14" spans="1:6" ht="14.25">
      <c r="A14" s="604" t="s">
        <v>300</v>
      </c>
      <c r="B14" s="599" t="s">
        <v>29</v>
      </c>
      <c r="C14" s="606">
        <f>'Bilancio Entrate'!H32</f>
        <v>900</v>
      </c>
      <c r="D14" s="607">
        <v>0</v>
      </c>
      <c r="E14" s="608">
        <v>0</v>
      </c>
      <c r="F14" s="614">
        <f>+E14/C14</f>
        <v>0</v>
      </c>
    </row>
    <row r="15" spans="1:6" ht="14.25">
      <c r="A15" s="604"/>
      <c r="B15" s="617"/>
      <c r="C15" s="611"/>
      <c r="D15" s="615"/>
      <c r="E15" s="616"/>
      <c r="F15" s="614"/>
    </row>
    <row r="16" spans="1:6" ht="14.25">
      <c r="A16" s="604" t="s">
        <v>301</v>
      </c>
      <c r="B16" s="618" t="s">
        <v>31</v>
      </c>
      <c r="C16" s="606">
        <f>'Bilancio Entrate'!H35</f>
        <v>0</v>
      </c>
      <c r="D16" s="607">
        <v>0</v>
      </c>
      <c r="E16" s="608">
        <v>0</v>
      </c>
      <c r="F16" s="614" t="e">
        <f>+E16/C16</f>
        <v>#DIV/0!</v>
      </c>
    </row>
    <row r="17" spans="1:6" ht="14.25">
      <c r="A17" s="604"/>
      <c r="B17" s="610"/>
      <c r="C17" s="611"/>
      <c r="D17" s="612"/>
      <c r="E17" s="613"/>
      <c r="F17" s="614"/>
    </row>
    <row r="18" spans="1:6" ht="14.25">
      <c r="A18" s="604" t="s">
        <v>302</v>
      </c>
      <c r="B18" s="599" t="s">
        <v>303</v>
      </c>
      <c r="C18" s="606">
        <f>'Bilancio Entrate'!H38</f>
        <v>0</v>
      </c>
      <c r="D18" s="607"/>
      <c r="E18" s="607"/>
      <c r="F18" s="614" t="e">
        <f>+E18/C18</f>
        <v>#DIV/0!</v>
      </c>
    </row>
    <row r="19" spans="1:6" ht="14.25">
      <c r="A19" s="501"/>
      <c r="B19" s="621" t="s">
        <v>304</v>
      </c>
      <c r="C19" s="622">
        <v>0</v>
      </c>
      <c r="D19" s="623"/>
      <c r="E19" s="623"/>
      <c r="F19" s="614"/>
    </row>
    <row r="20" spans="1:6" ht="14.25">
      <c r="A20" s="501"/>
      <c r="B20" s="624" t="s">
        <v>305</v>
      </c>
      <c r="C20" s="606">
        <f>+C18-C19</f>
        <v>0</v>
      </c>
      <c r="D20" s="607">
        <v>0</v>
      </c>
      <c r="E20" s="607">
        <v>0</v>
      </c>
      <c r="F20" s="614" t="e">
        <f>+E20/C20</f>
        <v>#DIV/0!</v>
      </c>
    </row>
    <row r="21" spans="1:6" ht="14.25">
      <c r="A21" s="501"/>
      <c r="B21" s="625"/>
      <c r="C21" s="611"/>
      <c r="D21" s="626"/>
      <c r="E21" s="627"/>
      <c r="F21" s="614"/>
    </row>
    <row r="22" spans="1:6" ht="14.25">
      <c r="A22" s="628" t="s">
        <v>306</v>
      </c>
      <c r="B22" s="629" t="s">
        <v>307</v>
      </c>
      <c r="C22" s="254">
        <f>+C18+C16+C14+C12+C10</f>
        <v>527074.97</v>
      </c>
      <c r="D22" s="630">
        <f>+D20+D16+D14+D12+D10</f>
        <v>0</v>
      </c>
      <c r="E22" s="630">
        <f>+E20+E16+E14+E12+E10</f>
        <v>0</v>
      </c>
      <c r="F22" s="614">
        <f>+E22/C22</f>
        <v>0</v>
      </c>
    </row>
    <row r="23" spans="1:6" ht="14.25">
      <c r="A23" s="349"/>
      <c r="B23" s="599" t="s">
        <v>308</v>
      </c>
      <c r="C23" s="611"/>
      <c r="D23" s="626"/>
      <c r="E23" s="627"/>
      <c r="F23" s="631"/>
    </row>
    <row r="24" spans="1:6" ht="14.25">
      <c r="A24" s="604"/>
      <c r="B24" s="632"/>
      <c r="C24" s="167"/>
      <c r="D24" s="626"/>
      <c r="E24" s="627"/>
      <c r="F24" s="619"/>
    </row>
    <row r="25" spans="1:6" ht="14.25">
      <c r="A25" s="604" t="s">
        <v>309</v>
      </c>
      <c r="B25" s="618" t="s">
        <v>38</v>
      </c>
      <c r="C25" s="606">
        <f>'Bilancio Entrate'!H48</f>
        <v>0</v>
      </c>
      <c r="D25" s="607">
        <v>0</v>
      </c>
      <c r="E25" s="608">
        <v>0</v>
      </c>
      <c r="F25" s="614" t="e">
        <f>+E25/C25</f>
        <v>#DIV/0!</v>
      </c>
    </row>
    <row r="26" spans="1:6" ht="14.25">
      <c r="A26" s="604"/>
      <c r="B26" s="610"/>
      <c r="C26" s="611"/>
      <c r="D26" s="612"/>
      <c r="E26" s="613"/>
      <c r="F26" s="614"/>
    </row>
    <row r="27" spans="1:6" ht="14.25">
      <c r="A27" s="604" t="s">
        <v>310</v>
      </c>
      <c r="B27" s="599" t="s">
        <v>40</v>
      </c>
      <c r="C27" s="606">
        <f>'Bilancio Entrate'!H51</f>
        <v>0</v>
      </c>
      <c r="D27" s="607">
        <v>0</v>
      </c>
      <c r="E27" s="608">
        <v>0</v>
      </c>
      <c r="F27" s="614" t="e">
        <f>+E27/C27</f>
        <v>#DIV/0!</v>
      </c>
    </row>
    <row r="28" spans="1:6" ht="14.25">
      <c r="A28" s="604"/>
      <c r="B28" s="610"/>
      <c r="C28" s="611"/>
      <c r="D28" s="612"/>
      <c r="E28" s="613"/>
      <c r="F28" s="614"/>
    </row>
    <row r="29" spans="1:6" ht="14.25">
      <c r="A29" s="604" t="s">
        <v>311</v>
      </c>
      <c r="B29" s="599" t="s">
        <v>42</v>
      </c>
      <c r="C29" s="606">
        <f>'Bilancio Entrate'!H54</f>
        <v>5500</v>
      </c>
      <c r="D29" s="607">
        <v>0</v>
      </c>
      <c r="E29" s="608">
        <v>0</v>
      </c>
      <c r="F29" s="614">
        <f>+E29/C29</f>
        <v>0</v>
      </c>
    </row>
    <row r="30" spans="1:6" ht="14.25">
      <c r="A30" s="501"/>
      <c r="B30" s="633"/>
      <c r="C30" s="611"/>
      <c r="D30" s="626"/>
      <c r="E30" s="627"/>
      <c r="F30" s="619"/>
    </row>
    <row r="31" spans="1:6" ht="14.25">
      <c r="A31" s="628" t="s">
        <v>312</v>
      </c>
      <c r="B31" s="629" t="s">
        <v>313</v>
      </c>
      <c r="C31" s="630">
        <f>+C29+C27+C25</f>
        <v>5500</v>
      </c>
      <c r="D31" s="630">
        <f>+D29+D27+D25</f>
        <v>0</v>
      </c>
      <c r="E31" s="630">
        <f>+E29+E27+E25</f>
        <v>0</v>
      </c>
      <c r="F31" s="634" t="e">
        <f>+F29+F27+F25</f>
        <v>#DIV/0!</v>
      </c>
    </row>
    <row r="32" spans="1:6" ht="14.25">
      <c r="A32" s="501"/>
      <c r="B32" s="633"/>
      <c r="C32" s="611"/>
      <c r="D32" s="626"/>
      <c r="E32" s="627"/>
      <c r="F32" s="631"/>
    </row>
    <row r="33" spans="1:6" ht="14.25">
      <c r="A33" s="349"/>
      <c r="B33" s="599" t="s">
        <v>314</v>
      </c>
      <c r="C33" s="611"/>
      <c r="D33" s="626"/>
      <c r="E33" s="627"/>
      <c r="F33" s="619"/>
    </row>
    <row r="34" spans="1:6" ht="14.25">
      <c r="A34" s="193"/>
      <c r="B34" s="635"/>
      <c r="C34" s="611"/>
      <c r="D34" s="626"/>
      <c r="E34" s="627"/>
      <c r="F34" s="619"/>
    </row>
    <row r="35" spans="1:6" ht="14.25">
      <c r="A35" s="604" t="s">
        <v>315</v>
      </c>
      <c r="B35" s="599" t="s">
        <v>47</v>
      </c>
      <c r="C35" s="606">
        <f>'Bilancio Entrate'!H64</f>
        <v>9117.15</v>
      </c>
      <c r="D35" s="622"/>
      <c r="E35" s="636"/>
      <c r="F35" s="620"/>
    </row>
    <row r="36" spans="1:6" ht="14.25">
      <c r="A36" s="604"/>
      <c r="B36" s="637" t="s">
        <v>316</v>
      </c>
      <c r="C36" s="622">
        <v>0</v>
      </c>
      <c r="D36" s="622"/>
      <c r="E36" s="636"/>
      <c r="F36" s="620"/>
    </row>
    <row r="37" spans="1:6" ht="14.25">
      <c r="A37" s="604"/>
      <c r="B37" s="638" t="s">
        <v>317</v>
      </c>
      <c r="C37" s="622">
        <v>0</v>
      </c>
      <c r="D37" s="622"/>
      <c r="E37" s="636"/>
      <c r="F37" s="620"/>
    </row>
    <row r="38" spans="1:6" ht="14.25">
      <c r="A38" s="604"/>
      <c r="B38" s="624" t="s">
        <v>318</v>
      </c>
      <c r="C38" s="606">
        <f>+C35-C36-C37</f>
        <v>9117.15</v>
      </c>
      <c r="D38" s="607">
        <v>0</v>
      </c>
      <c r="E38" s="607">
        <v>0</v>
      </c>
      <c r="F38" s="614">
        <f>+E38/C38</f>
        <v>0</v>
      </c>
    </row>
    <row r="39" spans="1:6" ht="14.25">
      <c r="A39" s="604"/>
      <c r="B39" s="610"/>
      <c r="C39" s="611"/>
      <c r="D39" s="612"/>
      <c r="E39" s="613"/>
      <c r="F39" s="614"/>
    </row>
    <row r="40" spans="1:7" ht="14.25">
      <c r="A40" s="604"/>
      <c r="B40" s="610"/>
      <c r="C40" s="611"/>
      <c r="D40" s="612"/>
      <c r="E40" s="613"/>
      <c r="F40" s="614"/>
      <c r="G40" s="1"/>
    </row>
    <row r="41" spans="1:6" ht="14.25">
      <c r="A41" s="604" t="s">
        <v>319</v>
      </c>
      <c r="B41" s="599" t="s">
        <v>49</v>
      </c>
      <c r="C41" s="606">
        <f>'Bilancio Entrate'!H67</f>
        <v>0</v>
      </c>
      <c r="D41" s="607">
        <v>0</v>
      </c>
      <c r="E41" s="608">
        <v>0</v>
      </c>
      <c r="F41" s="614" t="e">
        <f>+E41/C41</f>
        <v>#DIV/0!</v>
      </c>
    </row>
    <row r="42" spans="1:6" ht="14.25">
      <c r="A42" s="639"/>
      <c r="B42" s="640"/>
      <c r="C42" s="611"/>
      <c r="D42" s="612"/>
      <c r="E42" s="613"/>
      <c r="F42" s="614"/>
    </row>
    <row r="43" spans="1:6" ht="14.25">
      <c r="A43" s="641" t="s">
        <v>320</v>
      </c>
      <c r="B43" s="599" t="s">
        <v>51</v>
      </c>
      <c r="C43" s="606">
        <f>'Bilancio Entrate'!H70</f>
        <v>0</v>
      </c>
      <c r="D43" s="607">
        <v>0</v>
      </c>
      <c r="E43" s="608">
        <v>0</v>
      </c>
      <c r="F43" s="614" t="e">
        <f>+E43/C43</f>
        <v>#DIV/0!</v>
      </c>
    </row>
    <row r="44" spans="1:6" ht="14.25">
      <c r="A44" s="642"/>
      <c r="B44" s="633"/>
      <c r="C44" s="611"/>
      <c r="D44" s="626"/>
      <c r="E44" s="627"/>
      <c r="F44" s="619"/>
    </row>
    <row r="45" spans="1:6" ht="16.5" customHeight="1">
      <c r="A45" s="628" t="s">
        <v>321</v>
      </c>
      <c r="B45" s="629" t="s">
        <v>322</v>
      </c>
      <c r="C45" s="643">
        <f>+C43+C41+C35</f>
        <v>9117.15</v>
      </c>
      <c r="D45" s="630">
        <f>+D43+D41+D35</f>
        <v>0</v>
      </c>
      <c r="E45" s="630">
        <f>+E43+E41+E35</f>
        <v>0</v>
      </c>
      <c r="F45" s="634" t="e">
        <f>+F43+F41+F35</f>
        <v>#DIV/0!</v>
      </c>
    </row>
    <row r="46" spans="1:6" ht="16.5" customHeight="1">
      <c r="A46" s="644"/>
      <c r="B46" s="645"/>
      <c r="C46" s="646"/>
      <c r="D46" s="606"/>
      <c r="E46" s="187"/>
      <c r="F46" s="620"/>
    </row>
    <row r="47" spans="1:6" ht="22.5" customHeight="1">
      <c r="A47" s="642"/>
      <c r="B47" s="555"/>
      <c r="C47" s="647"/>
      <c r="D47" s="648"/>
      <c r="E47" s="649"/>
      <c r="F47" s="631"/>
    </row>
    <row r="48" spans="1:6" ht="14.25">
      <c r="A48" s="642"/>
      <c r="B48" s="650" t="s">
        <v>323</v>
      </c>
      <c r="C48" s="651">
        <f>+C22+C31+C45</f>
        <v>541692.12</v>
      </c>
      <c r="D48" s="651">
        <f>+D22+D31+D45</f>
        <v>0</v>
      </c>
      <c r="E48" s="651">
        <f>+E22+E31+E45</f>
        <v>0</v>
      </c>
      <c r="F48" s="652" t="e">
        <f>+F22+F31+F45</f>
        <v>#DIV/0!</v>
      </c>
    </row>
    <row r="49" spans="1:6" ht="14.25">
      <c r="A49" s="653"/>
      <c r="B49" s="287"/>
      <c r="C49" s="654"/>
      <c r="D49" s="655"/>
      <c r="E49" s="656"/>
      <c r="F49" s="657"/>
    </row>
    <row r="50" spans="1:7" ht="10.5" customHeight="1">
      <c r="A50" s="642"/>
      <c r="B50" s="555"/>
      <c r="C50" s="647"/>
      <c r="D50" s="648"/>
      <c r="E50" s="649"/>
      <c r="F50" s="631"/>
      <c r="G50" s="1"/>
    </row>
    <row r="51" spans="1:7" ht="14.25">
      <c r="A51" s="642"/>
      <c r="B51" s="650" t="s">
        <v>324</v>
      </c>
      <c r="C51" s="651">
        <f>+C48-C54</f>
        <v>532574.97</v>
      </c>
      <c r="D51" s="651">
        <f>+D48-D54</f>
        <v>0</v>
      </c>
      <c r="E51" s="651">
        <f>+E48-E54</f>
        <v>0</v>
      </c>
      <c r="F51" s="614">
        <f>+E51/C51</f>
        <v>0</v>
      </c>
      <c r="G51" s="1"/>
    </row>
    <row r="52" spans="1:7" ht="6" customHeight="1">
      <c r="A52" s="653"/>
      <c r="B52" s="287"/>
      <c r="C52" s="654"/>
      <c r="D52" s="655"/>
      <c r="E52" s="656"/>
      <c r="F52" s="657"/>
      <c r="G52" s="1"/>
    </row>
    <row r="53" spans="1:7" ht="10.5" customHeight="1">
      <c r="A53" s="642"/>
      <c r="B53" s="555"/>
      <c r="C53" s="647"/>
      <c r="D53" s="648"/>
      <c r="E53" s="649"/>
      <c r="F53" s="631"/>
      <c r="G53" s="1"/>
    </row>
    <row r="54" spans="1:7" ht="14.25">
      <c r="A54" s="642"/>
      <c r="B54" s="650" t="s">
        <v>325</v>
      </c>
      <c r="C54" s="651">
        <f>+C45</f>
        <v>9117.15</v>
      </c>
      <c r="D54" s="651">
        <f>+D45</f>
        <v>0</v>
      </c>
      <c r="E54" s="651">
        <f>+E45</f>
        <v>0</v>
      </c>
      <c r="F54" s="614">
        <f>+E54/C54</f>
        <v>0</v>
      </c>
      <c r="G54" s="1"/>
    </row>
    <row r="55" spans="1:7" ht="9.75" customHeight="1">
      <c r="A55" s="653"/>
      <c r="B55" s="287"/>
      <c r="C55" s="654"/>
      <c r="D55" s="655"/>
      <c r="E55" s="656"/>
      <c r="F55" s="657"/>
      <c r="G55" s="1"/>
    </row>
    <row r="56" spans="1:6" ht="9" customHeight="1">
      <c r="A56" s="277"/>
      <c r="B56" s="277"/>
      <c r="C56" s="600"/>
      <c r="D56" s="602"/>
      <c r="E56" s="602"/>
      <c r="F56" s="658"/>
    </row>
    <row r="57" spans="1:6" ht="45" customHeight="1">
      <c r="A57" s="737" t="s">
        <v>326</v>
      </c>
      <c r="B57" s="737"/>
      <c r="C57" s="737"/>
      <c r="D57" s="737"/>
      <c r="E57" s="737"/>
      <c r="F57" s="737"/>
    </row>
    <row r="58" spans="1:6" ht="27.75" customHeight="1">
      <c r="A58" s="737" t="s">
        <v>327</v>
      </c>
      <c r="B58" s="737"/>
      <c r="C58" s="737"/>
      <c r="D58" s="737"/>
      <c r="E58" s="737"/>
      <c r="F58" s="737"/>
    </row>
    <row r="59" spans="1:7" ht="71.25" customHeight="1">
      <c r="A59" s="737" t="s">
        <v>328</v>
      </c>
      <c r="B59" s="737"/>
      <c r="C59" s="737"/>
      <c r="D59" s="737"/>
      <c r="E59" s="737"/>
      <c r="F59" s="737"/>
      <c r="G59" s="1"/>
    </row>
    <row r="60" ht="7.5" customHeight="1"/>
    <row r="61" ht="31.5" customHeight="1"/>
  </sheetData>
  <sheetProtection password="D5A2" sheet="1"/>
  <mergeCells count="13">
    <mergeCell ref="A1:F1"/>
    <mergeCell ref="A3:F3"/>
    <mergeCell ref="A4:F4"/>
    <mergeCell ref="A5:F5"/>
    <mergeCell ref="A59:F59"/>
    <mergeCell ref="E6:E7"/>
    <mergeCell ref="F6:F7"/>
    <mergeCell ref="A57:F57"/>
    <mergeCell ref="A58:F58"/>
    <mergeCell ref="A6:A7"/>
    <mergeCell ref="B6:B7"/>
    <mergeCell ref="C6:C7"/>
    <mergeCell ref="D6:D7"/>
  </mergeCells>
  <printOptions horizontalCentered="1"/>
  <pageMargins left="0.15748031496062992" right="0.03937007874015748" top="0.15748031496062992" bottom="0.15748031496062992" header="0.5118110236220472" footer="0.07874015748031496"/>
  <pageSetup horizontalDpi="300" verticalDpi="300" orientation="landscape" paperSize="8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SheetLayoutView="80" zoomScalePageLayoutView="0" workbookViewId="0" topLeftCell="B25">
      <selection activeCell="G58" sqref="G58"/>
    </sheetView>
  </sheetViews>
  <sheetFormatPr defaultColWidth="9.140625" defaultRowHeight="15"/>
  <cols>
    <col min="1" max="1" width="13.421875" style="290" customWidth="1"/>
    <col min="2" max="2" width="100.140625" style="290" customWidth="1"/>
    <col min="3" max="3" width="13.140625" style="595" customWidth="1"/>
    <col min="4" max="4" width="15.00390625" style="290" customWidth="1"/>
    <col min="5" max="5" width="22.00390625" style="290" customWidth="1"/>
    <col min="6" max="6" width="20.421875" style="290" customWidth="1"/>
    <col min="7" max="7" width="54.00390625" style="0" customWidth="1"/>
    <col min="8" max="12" width="9.140625" style="1" customWidth="1"/>
  </cols>
  <sheetData>
    <row r="1" spans="1:13" ht="21.75" customHeight="1">
      <c r="A1" s="742" t="s">
        <v>289</v>
      </c>
      <c r="B1" s="742"/>
      <c r="C1" s="742"/>
      <c r="D1" s="742"/>
      <c r="E1" s="742"/>
      <c r="F1" s="742"/>
      <c r="I1" s="597"/>
      <c r="M1" s="1"/>
    </row>
    <row r="2" spans="1:13" ht="21.75" customHeight="1">
      <c r="A2" s="596"/>
      <c r="B2" s="596"/>
      <c r="C2" s="596"/>
      <c r="D2" s="596"/>
      <c r="E2" s="596"/>
      <c r="F2" s="596"/>
      <c r="I2" s="597"/>
      <c r="M2" s="1"/>
    </row>
    <row r="3" spans="1:9" s="1" customFormat="1" ht="28.5" customHeight="1">
      <c r="A3" s="733" t="s">
        <v>290</v>
      </c>
      <c r="B3" s="733"/>
      <c r="C3" s="733"/>
      <c r="D3" s="733"/>
      <c r="E3" s="733"/>
      <c r="F3" s="733"/>
      <c r="G3" s="598"/>
      <c r="H3" s="598"/>
      <c r="I3" s="598"/>
    </row>
    <row r="4" spans="1:9" s="1" customFormat="1" ht="17.25" customHeight="1">
      <c r="A4" s="733" t="s">
        <v>330</v>
      </c>
      <c r="B4" s="733"/>
      <c r="C4" s="733"/>
      <c r="D4" s="733"/>
      <c r="E4" s="733"/>
      <c r="F4" s="733"/>
      <c r="G4" s="598"/>
      <c r="H4" s="598"/>
      <c r="I4" s="598"/>
    </row>
    <row r="5" spans="1:9" s="1" customFormat="1" ht="21.75" customHeight="1">
      <c r="A5" s="743"/>
      <c r="B5" s="743"/>
      <c r="C5" s="743"/>
      <c r="D5" s="743"/>
      <c r="E5" s="743"/>
      <c r="F5" s="743"/>
      <c r="G5" s="598"/>
      <c r="H5" s="598"/>
      <c r="I5" s="598"/>
    </row>
    <row r="6" spans="1:6" s="3" customFormat="1" ht="54" customHeight="1">
      <c r="A6" s="740" t="s">
        <v>292</v>
      </c>
      <c r="B6" s="741" t="s">
        <v>5</v>
      </c>
      <c r="C6" s="741" t="s">
        <v>293</v>
      </c>
      <c r="D6" s="741" t="s">
        <v>294</v>
      </c>
      <c r="E6" s="738" t="s">
        <v>295</v>
      </c>
      <c r="F6" s="739" t="s">
        <v>296</v>
      </c>
    </row>
    <row r="7" spans="1:6" s="3" customFormat="1" ht="76.5" customHeight="1">
      <c r="A7" s="740"/>
      <c r="B7" s="741"/>
      <c r="C7" s="741"/>
      <c r="D7" s="741"/>
      <c r="E7" s="738"/>
      <c r="F7" s="739"/>
    </row>
    <row r="8" spans="1:7" ht="14.25">
      <c r="A8" s="349"/>
      <c r="B8" s="599" t="s">
        <v>297</v>
      </c>
      <c r="C8" s="600"/>
      <c r="D8" s="601"/>
      <c r="E8" s="602"/>
      <c r="F8" s="603"/>
      <c r="G8" s="186"/>
    </row>
    <row r="9" spans="1:7" ht="14.25">
      <c r="A9" s="604"/>
      <c r="B9" s="599"/>
      <c r="C9" s="600"/>
      <c r="D9" s="601"/>
      <c r="E9" s="602"/>
      <c r="F9" s="605"/>
      <c r="G9" s="186"/>
    </row>
    <row r="10" spans="1:6" ht="14.25">
      <c r="A10" s="604" t="s">
        <v>298</v>
      </c>
      <c r="B10" s="599" t="s">
        <v>23</v>
      </c>
      <c r="C10" s="659">
        <f>'Bilancio Entrate'!I26</f>
        <v>106174.97</v>
      </c>
      <c r="D10" s="660">
        <v>0</v>
      </c>
      <c r="E10" s="661">
        <v>0</v>
      </c>
      <c r="F10" s="614">
        <f>+E10/C10</f>
        <v>0</v>
      </c>
    </row>
    <row r="11" spans="1:6" ht="14.25">
      <c r="A11" s="604"/>
      <c r="B11" s="610"/>
      <c r="C11" s="600"/>
      <c r="D11" s="662"/>
      <c r="E11" s="663"/>
      <c r="F11" s="619"/>
    </row>
    <row r="12" spans="1:6" ht="14.25">
      <c r="A12" s="604" t="s">
        <v>299</v>
      </c>
      <c r="B12" s="599" t="s">
        <v>27</v>
      </c>
      <c r="C12" s="659">
        <f>'Bilancio Entrate'!I29</f>
        <v>420000</v>
      </c>
      <c r="D12" s="660">
        <v>0</v>
      </c>
      <c r="E12" s="661">
        <v>0</v>
      </c>
      <c r="F12" s="614">
        <f>+E12/C12</f>
        <v>0</v>
      </c>
    </row>
    <row r="13" spans="1:6" ht="14.25">
      <c r="A13" s="604"/>
      <c r="B13" s="610"/>
      <c r="C13" s="600"/>
      <c r="D13" s="664"/>
      <c r="E13" s="665"/>
      <c r="F13" s="666"/>
    </row>
    <row r="14" spans="1:6" ht="14.25">
      <c r="A14" s="604" t="s">
        <v>300</v>
      </c>
      <c r="B14" s="599" t="s">
        <v>29</v>
      </c>
      <c r="C14" s="659">
        <f>'Bilancio Entrate'!I32</f>
        <v>900</v>
      </c>
      <c r="D14" s="660">
        <v>0</v>
      </c>
      <c r="E14" s="661">
        <v>0</v>
      </c>
      <c r="F14" s="614">
        <f>+E14/C14</f>
        <v>0</v>
      </c>
    </row>
    <row r="15" spans="1:6" ht="14.25">
      <c r="A15" s="604"/>
      <c r="B15" s="617"/>
      <c r="C15" s="600"/>
      <c r="D15" s="664"/>
      <c r="E15" s="665"/>
      <c r="F15" s="666"/>
    </row>
    <row r="16" spans="1:6" ht="14.25">
      <c r="A16" s="604" t="s">
        <v>301</v>
      </c>
      <c r="B16" s="618" t="s">
        <v>31</v>
      </c>
      <c r="C16" s="659">
        <f>'Bilancio Entrate'!I35</f>
        <v>0</v>
      </c>
      <c r="D16" s="660">
        <v>0</v>
      </c>
      <c r="E16" s="661">
        <v>0</v>
      </c>
      <c r="F16" s="614" t="e">
        <f>+E16/C16</f>
        <v>#DIV/0!</v>
      </c>
    </row>
    <row r="17" spans="1:6" ht="14.25">
      <c r="A17" s="604"/>
      <c r="B17" s="610"/>
      <c r="C17" s="600"/>
      <c r="D17" s="662"/>
      <c r="E17" s="663"/>
      <c r="F17" s="619"/>
    </row>
    <row r="18" spans="1:6" ht="14.25">
      <c r="A18" s="604" t="s">
        <v>302</v>
      </c>
      <c r="B18" s="599" t="s">
        <v>303</v>
      </c>
      <c r="C18" s="659">
        <f>'Bilancio Entrate'!I38</f>
        <v>0</v>
      </c>
      <c r="D18" s="660"/>
      <c r="E18" s="660"/>
      <c r="F18" s="620"/>
    </row>
    <row r="19" spans="1:6" ht="14.25">
      <c r="A19" s="501"/>
      <c r="B19" s="621" t="s">
        <v>304</v>
      </c>
      <c r="C19" s="667">
        <v>0</v>
      </c>
      <c r="D19" s="668"/>
      <c r="E19" s="668"/>
      <c r="F19" s="620"/>
    </row>
    <row r="20" spans="1:6" ht="14.25">
      <c r="A20" s="501"/>
      <c r="B20" s="624" t="s">
        <v>305</v>
      </c>
      <c r="C20" s="659">
        <f>+C18-C19</f>
        <v>0</v>
      </c>
      <c r="D20" s="660">
        <v>0</v>
      </c>
      <c r="E20" s="660">
        <v>0</v>
      </c>
      <c r="F20" s="614" t="e">
        <f>+E20/C20</f>
        <v>#DIV/0!</v>
      </c>
    </row>
    <row r="21" spans="1:6" ht="14.25">
      <c r="A21" s="501"/>
      <c r="B21" s="625"/>
      <c r="C21" s="669"/>
      <c r="D21" s="601"/>
      <c r="E21" s="602"/>
      <c r="F21" s="619"/>
    </row>
    <row r="22" spans="1:6" ht="14.25">
      <c r="A22" s="628" t="s">
        <v>306</v>
      </c>
      <c r="B22" s="629" t="s">
        <v>307</v>
      </c>
      <c r="C22" s="254">
        <f>+C18+C16+C14+C12+C10</f>
        <v>527074.97</v>
      </c>
      <c r="D22" s="630">
        <f>+D20+D16+D14+D12+D10</f>
        <v>0</v>
      </c>
      <c r="E22" s="630">
        <f>+E20+E16+E14+E12+E10</f>
        <v>0</v>
      </c>
      <c r="F22" s="614">
        <f>+E22/C22</f>
        <v>0</v>
      </c>
    </row>
    <row r="23" spans="1:6" ht="14.25">
      <c r="A23" s="349"/>
      <c r="B23" s="599" t="s">
        <v>308</v>
      </c>
      <c r="C23" s="669"/>
      <c r="D23" s="601"/>
      <c r="E23" s="602"/>
      <c r="F23" s="631"/>
    </row>
    <row r="24" spans="1:6" ht="14.25">
      <c r="A24" s="604"/>
      <c r="B24" s="632"/>
      <c r="C24" s="6"/>
      <c r="D24" s="601"/>
      <c r="E24" s="602"/>
      <c r="F24" s="619"/>
    </row>
    <row r="25" spans="1:6" ht="14.25">
      <c r="A25" s="604" t="s">
        <v>309</v>
      </c>
      <c r="B25" s="618" t="s">
        <v>38</v>
      </c>
      <c r="C25" s="659">
        <f>'Bilancio Entrate'!I48</f>
        <v>0</v>
      </c>
      <c r="D25" s="660">
        <v>0</v>
      </c>
      <c r="E25" s="661">
        <v>0</v>
      </c>
      <c r="F25" s="614" t="e">
        <f>+E25/C25</f>
        <v>#DIV/0!</v>
      </c>
    </row>
    <row r="26" spans="1:6" ht="14.25">
      <c r="A26" s="604"/>
      <c r="B26" s="610"/>
      <c r="C26" s="669"/>
      <c r="D26" s="662"/>
      <c r="E26" s="663"/>
      <c r="F26" s="619"/>
    </row>
    <row r="27" spans="1:6" ht="14.25">
      <c r="A27" s="604" t="s">
        <v>310</v>
      </c>
      <c r="B27" s="599" t="s">
        <v>40</v>
      </c>
      <c r="C27" s="659">
        <f>'Bilancio Entrate'!I51</f>
        <v>0</v>
      </c>
      <c r="D27" s="660">
        <v>0</v>
      </c>
      <c r="E27" s="661">
        <v>0</v>
      </c>
      <c r="F27" s="614" t="e">
        <f>+E27/C27</f>
        <v>#DIV/0!</v>
      </c>
    </row>
    <row r="28" spans="1:6" ht="14.25">
      <c r="A28" s="604"/>
      <c r="B28" s="610"/>
      <c r="C28" s="669"/>
      <c r="D28" s="662"/>
      <c r="E28" s="663"/>
      <c r="F28" s="619"/>
    </row>
    <row r="29" spans="1:6" ht="14.25">
      <c r="A29" s="604" t="s">
        <v>311</v>
      </c>
      <c r="B29" s="599" t="s">
        <v>42</v>
      </c>
      <c r="C29" s="659">
        <f>'Bilancio Entrate'!I38</f>
        <v>0</v>
      </c>
      <c r="D29" s="660">
        <v>0</v>
      </c>
      <c r="E29" s="661">
        <v>0</v>
      </c>
      <c r="F29" s="614" t="e">
        <f>+E29/C29</f>
        <v>#DIV/0!</v>
      </c>
    </row>
    <row r="30" spans="1:6" ht="14.25">
      <c r="A30" s="501"/>
      <c r="B30" s="633"/>
      <c r="C30" s="669"/>
      <c r="D30" s="601"/>
      <c r="E30" s="602"/>
      <c r="F30" s="619"/>
    </row>
    <row r="31" spans="1:6" ht="14.25">
      <c r="A31" s="628" t="s">
        <v>312</v>
      </c>
      <c r="B31" s="629" t="s">
        <v>313</v>
      </c>
      <c r="C31" s="630">
        <f>+C29+C27+C25</f>
        <v>0</v>
      </c>
      <c r="D31" s="630">
        <f>+D29+D27+D25</f>
        <v>0</v>
      </c>
      <c r="E31" s="630">
        <f>+E29+E27+E25</f>
        <v>0</v>
      </c>
      <c r="F31" s="634" t="e">
        <f>+F29+F27+F25</f>
        <v>#DIV/0!</v>
      </c>
    </row>
    <row r="32" spans="1:6" ht="14.25">
      <c r="A32" s="501"/>
      <c r="B32" s="633"/>
      <c r="C32" s="600"/>
      <c r="D32" s="601"/>
      <c r="E32" s="602"/>
      <c r="F32" s="631"/>
    </row>
    <row r="33" spans="1:6" ht="14.25">
      <c r="A33" s="349"/>
      <c r="B33" s="599" t="s">
        <v>314</v>
      </c>
      <c r="C33" s="600"/>
      <c r="D33" s="601"/>
      <c r="E33" s="602"/>
      <c r="F33" s="619"/>
    </row>
    <row r="34" spans="1:6" ht="14.25">
      <c r="A34" s="193"/>
      <c r="B34" s="635"/>
      <c r="C34" s="600"/>
      <c r="D34" s="601"/>
      <c r="E34" s="602"/>
      <c r="F34" s="619"/>
    </row>
    <row r="35" spans="1:6" ht="14.25">
      <c r="A35" s="604" t="s">
        <v>315</v>
      </c>
      <c r="B35" s="599" t="s">
        <v>47</v>
      </c>
      <c r="C35" s="659">
        <f>'Bilancio Entrate'!I64</f>
        <v>9117.15</v>
      </c>
      <c r="D35" s="667"/>
      <c r="E35" s="670"/>
      <c r="F35" s="620"/>
    </row>
    <row r="36" spans="1:6" ht="14.25">
      <c r="A36" s="604"/>
      <c r="B36" s="637" t="s">
        <v>316</v>
      </c>
      <c r="C36" s="667">
        <v>0</v>
      </c>
      <c r="D36" s="667"/>
      <c r="E36" s="670"/>
      <c r="F36" s="620"/>
    </row>
    <row r="37" spans="1:6" ht="14.25">
      <c r="A37" s="604"/>
      <c r="B37" s="638" t="s">
        <v>317</v>
      </c>
      <c r="C37" s="667">
        <v>0</v>
      </c>
      <c r="D37" s="667"/>
      <c r="E37" s="670"/>
      <c r="F37" s="620"/>
    </row>
    <row r="38" spans="1:6" ht="14.25">
      <c r="A38" s="604"/>
      <c r="B38" s="624" t="s">
        <v>318</v>
      </c>
      <c r="C38" s="659">
        <f>C35-C36-C37</f>
        <v>9117.15</v>
      </c>
      <c r="D38" s="660">
        <v>0</v>
      </c>
      <c r="E38" s="660">
        <v>0</v>
      </c>
      <c r="F38" s="614">
        <f>+E38/C38</f>
        <v>0</v>
      </c>
    </row>
    <row r="39" spans="1:6" ht="14.25">
      <c r="A39" s="604"/>
      <c r="B39" s="610"/>
      <c r="C39" s="600"/>
      <c r="D39" s="662"/>
      <c r="E39" s="663"/>
      <c r="F39" s="619"/>
    </row>
    <row r="40" spans="1:7" ht="14.25">
      <c r="A40" s="604"/>
      <c r="B40" s="610"/>
      <c r="C40" s="600"/>
      <c r="D40" s="662"/>
      <c r="E40" s="663"/>
      <c r="F40" s="619"/>
      <c r="G40" s="1"/>
    </row>
    <row r="41" spans="1:6" ht="14.25">
      <c r="A41" s="604" t="s">
        <v>319</v>
      </c>
      <c r="B41" s="599" t="s">
        <v>49</v>
      </c>
      <c r="C41" s="659">
        <f>'Bilancio Entrate'!I67</f>
        <v>0</v>
      </c>
      <c r="D41" s="660">
        <v>0</v>
      </c>
      <c r="E41" s="661">
        <v>0</v>
      </c>
      <c r="F41" s="614" t="e">
        <f>+E41/C41</f>
        <v>#DIV/0!</v>
      </c>
    </row>
    <row r="42" spans="1:6" ht="14.25">
      <c r="A42" s="639"/>
      <c r="B42" s="640"/>
      <c r="C42" s="600"/>
      <c r="D42" s="662"/>
      <c r="E42" s="663"/>
      <c r="F42" s="619"/>
    </row>
    <row r="43" spans="1:6" ht="14.25">
      <c r="A43" s="641" t="s">
        <v>320</v>
      </c>
      <c r="B43" s="599" t="s">
        <v>51</v>
      </c>
      <c r="C43" s="659">
        <f>'Bilancio Entrate'!I70</f>
        <v>0</v>
      </c>
      <c r="D43" s="660">
        <v>0</v>
      </c>
      <c r="E43" s="661">
        <v>0</v>
      </c>
      <c r="F43" s="614" t="e">
        <f>+E43/C43</f>
        <v>#DIV/0!</v>
      </c>
    </row>
    <row r="44" spans="1:6" ht="14.25">
      <c r="A44" s="642"/>
      <c r="B44" s="633"/>
      <c r="C44" s="600"/>
      <c r="D44" s="601"/>
      <c r="E44" s="602"/>
      <c r="F44" s="619"/>
    </row>
    <row r="45" spans="1:6" ht="16.5" customHeight="1">
      <c r="A45" s="628" t="s">
        <v>321</v>
      </c>
      <c r="B45" s="629" t="s">
        <v>322</v>
      </c>
      <c r="C45" s="630">
        <f>+C43+C41+C35</f>
        <v>9117.15</v>
      </c>
      <c r="D45" s="630">
        <f>+D43+D41+D35</f>
        <v>0</v>
      </c>
      <c r="E45" s="630">
        <f>+E43+E41+E35</f>
        <v>0</v>
      </c>
      <c r="F45" s="634" t="e">
        <f>+F43+F41+F35</f>
        <v>#DIV/0!</v>
      </c>
    </row>
    <row r="46" spans="1:6" ht="22.5" customHeight="1">
      <c r="A46" s="642"/>
      <c r="B46" s="555"/>
      <c r="C46" s="671"/>
      <c r="D46" s="672"/>
      <c r="E46" s="673"/>
      <c r="F46" s="631"/>
    </row>
    <row r="47" spans="1:6" ht="14.25">
      <c r="A47" s="642"/>
      <c r="B47" s="650" t="s">
        <v>323</v>
      </c>
      <c r="C47" s="651">
        <f>+C22+C31+C45</f>
        <v>536192.12</v>
      </c>
      <c r="D47" s="651">
        <f>+D22+D31+D45</f>
        <v>0</v>
      </c>
      <c r="E47" s="651">
        <f>+E22+E31+E45</f>
        <v>0</v>
      </c>
      <c r="F47" s="652" t="e">
        <f>+F22+F31+F45</f>
        <v>#DIV/0!</v>
      </c>
    </row>
    <row r="48" spans="1:6" ht="14.25">
      <c r="A48" s="653"/>
      <c r="B48" s="287"/>
      <c r="C48" s="674"/>
      <c r="D48" s="675"/>
      <c r="E48" s="676"/>
      <c r="F48" s="657"/>
    </row>
    <row r="49" spans="1:7" ht="10.5" customHeight="1">
      <c r="A49" s="642"/>
      <c r="B49" s="555"/>
      <c r="C49" s="671"/>
      <c r="D49" s="672"/>
      <c r="E49" s="673"/>
      <c r="F49" s="631"/>
      <c r="G49" s="1"/>
    </row>
    <row r="50" spans="1:7" ht="14.25">
      <c r="A50" s="642"/>
      <c r="B50" s="650" t="s">
        <v>324</v>
      </c>
      <c r="C50" s="651">
        <f>+C47-C53</f>
        <v>527074.97</v>
      </c>
      <c r="D50" s="651">
        <f>+D47-D53</f>
        <v>0</v>
      </c>
      <c r="E50" s="651">
        <f>+E47-E53</f>
        <v>0</v>
      </c>
      <c r="F50" s="614">
        <f>+E50/C50</f>
        <v>0</v>
      </c>
      <c r="G50" s="1"/>
    </row>
    <row r="51" spans="1:7" ht="6" customHeight="1">
      <c r="A51" s="653"/>
      <c r="B51" s="287"/>
      <c r="C51" s="654"/>
      <c r="D51" s="655"/>
      <c r="E51" s="656"/>
      <c r="F51" s="657"/>
      <c r="G51" s="1"/>
    </row>
    <row r="52" spans="1:7" ht="10.5" customHeight="1">
      <c r="A52" s="642"/>
      <c r="B52" s="555"/>
      <c r="C52" s="647"/>
      <c r="D52" s="648"/>
      <c r="E52" s="649"/>
      <c r="F52" s="631"/>
      <c r="G52" s="1"/>
    </row>
    <row r="53" spans="1:7" ht="14.25">
      <c r="A53" s="642"/>
      <c r="B53" s="650" t="s">
        <v>325</v>
      </c>
      <c r="C53" s="651">
        <f>+C45</f>
        <v>9117.15</v>
      </c>
      <c r="D53" s="651">
        <f>+D45</f>
        <v>0</v>
      </c>
      <c r="E53" s="651">
        <f>+E45</f>
        <v>0</v>
      </c>
      <c r="F53" s="614">
        <f>+E53/C53</f>
        <v>0</v>
      </c>
      <c r="G53" s="1"/>
    </row>
    <row r="54" spans="1:7" ht="9.75" customHeight="1">
      <c r="A54" s="653"/>
      <c r="B54" s="287"/>
      <c r="C54" s="654"/>
      <c r="D54" s="655"/>
      <c r="E54" s="656"/>
      <c r="F54" s="657"/>
      <c r="G54" s="1"/>
    </row>
    <row r="55" spans="1:6" ht="9" customHeight="1">
      <c r="A55" s="277"/>
      <c r="B55" s="277"/>
      <c r="C55" s="600"/>
      <c r="D55" s="602"/>
      <c r="E55" s="602"/>
      <c r="F55" s="658"/>
    </row>
    <row r="56" spans="1:6" ht="45" customHeight="1">
      <c r="A56" s="737" t="s">
        <v>331</v>
      </c>
      <c r="B56" s="737"/>
      <c r="C56" s="737"/>
      <c r="D56" s="737"/>
      <c r="E56" s="737"/>
      <c r="F56" s="737"/>
    </row>
    <row r="57" spans="1:6" ht="27.75" customHeight="1">
      <c r="A57" s="737" t="s">
        <v>327</v>
      </c>
      <c r="B57" s="737"/>
      <c r="C57" s="737"/>
      <c r="D57" s="737"/>
      <c r="E57" s="737"/>
      <c r="F57" s="737"/>
    </row>
    <row r="58" spans="1:7" ht="71.25" customHeight="1">
      <c r="A58" s="737" t="s">
        <v>332</v>
      </c>
      <c r="B58" s="737"/>
      <c r="C58" s="737"/>
      <c r="D58" s="737"/>
      <c r="E58" s="737"/>
      <c r="F58" s="737"/>
      <c r="G58" s="1"/>
    </row>
    <row r="59" ht="7.5" customHeight="1"/>
    <row r="60" ht="31.5" customHeight="1"/>
  </sheetData>
  <sheetProtection password="D5A2" sheet="1"/>
  <mergeCells count="13">
    <mergeCell ref="A1:F1"/>
    <mergeCell ref="A3:F3"/>
    <mergeCell ref="A4:F4"/>
    <mergeCell ref="A5:F5"/>
    <mergeCell ref="A58:F58"/>
    <mergeCell ref="E6:E7"/>
    <mergeCell ref="F6:F7"/>
    <mergeCell ref="A56:F56"/>
    <mergeCell ref="A57:F57"/>
    <mergeCell ref="A6:A7"/>
    <mergeCell ref="B6:B7"/>
    <mergeCell ref="C6:C7"/>
    <mergeCell ref="D6:D7"/>
  </mergeCells>
  <printOptions horizontalCentered="1"/>
  <pageMargins left="0.15748031496062992" right="0.03937007874015748" top="0.15748031496062992" bottom="0.15748031496062992" header="0.5118110236220472" footer="0.07874015748031496"/>
  <pageSetup horizontalDpi="300" verticalDpi="300" orientation="landscape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4"/>
  <sheetViews>
    <sheetView zoomScale="102" zoomScaleNormal="102" zoomScalePageLayoutView="0" workbookViewId="0" topLeftCell="B187">
      <selection activeCell="H86" sqref="H86"/>
    </sheetView>
  </sheetViews>
  <sheetFormatPr defaultColWidth="9.140625" defaultRowHeight="15"/>
  <cols>
    <col min="1" max="1" width="12.57421875" style="133" customWidth="1"/>
    <col min="2" max="2" width="15.28125" style="2" customWidth="1"/>
    <col min="3" max="3" width="5.28125" style="6" customWidth="1"/>
    <col min="4" max="4" width="54.28125" style="4" customWidth="1"/>
    <col min="5" max="5" width="23.421875" style="134" customWidth="1"/>
    <col min="6" max="6" width="28.421875" style="135" customWidth="1"/>
    <col min="7" max="7" width="18.7109375" style="135" customWidth="1"/>
    <col min="8" max="8" width="15.8515625" style="136" customWidth="1"/>
    <col min="9" max="9" width="14.57421875" style="3" customWidth="1"/>
    <col min="10" max="10" width="14.57421875" style="137" customWidth="1"/>
    <col min="11" max="11" width="9.140625" style="3" customWidth="1"/>
    <col min="12" max="12" width="11.57421875" style="3" customWidth="1"/>
    <col min="13" max="16384" width="9.140625" style="3" customWidth="1"/>
  </cols>
  <sheetData>
    <row r="1" spans="1:10" ht="21" customHeight="1">
      <c r="A1" s="707" t="s">
        <v>67</v>
      </c>
      <c r="B1" s="707"/>
      <c r="C1" s="707"/>
      <c r="D1" s="707"/>
      <c r="E1" s="707"/>
      <c r="F1" s="707"/>
      <c r="G1" s="707"/>
      <c r="H1" s="707"/>
      <c r="I1" s="707"/>
      <c r="J1" s="707"/>
    </row>
    <row r="3" spans="1:10" ht="21" customHeight="1">
      <c r="A3" s="708" t="s">
        <v>2</v>
      </c>
      <c r="B3" s="708"/>
      <c r="C3" s="708"/>
      <c r="D3" s="708"/>
      <c r="E3" s="708"/>
      <c r="F3" s="708"/>
      <c r="G3" s="708"/>
      <c r="H3" s="708"/>
      <c r="I3" s="708"/>
      <c r="J3" s="708"/>
    </row>
    <row r="4" spans="1:10" ht="21" customHeight="1">
      <c r="A4" s="708" t="s">
        <v>68</v>
      </c>
      <c r="B4" s="708"/>
      <c r="C4" s="708"/>
      <c r="D4" s="708"/>
      <c r="E4" s="708"/>
      <c r="F4" s="708"/>
      <c r="G4" s="708"/>
      <c r="H4" s="708"/>
      <c r="I4" s="708"/>
      <c r="J4" s="708"/>
    </row>
    <row r="6" spans="1:10" ht="13.5" customHeight="1">
      <c r="A6" s="690" t="s">
        <v>69</v>
      </c>
      <c r="B6" s="690"/>
      <c r="C6" s="690"/>
      <c r="D6" s="690" t="s">
        <v>5</v>
      </c>
      <c r="E6" s="709" t="s">
        <v>6</v>
      </c>
      <c r="F6" s="703"/>
      <c r="G6" s="690" t="s">
        <v>70</v>
      </c>
      <c r="H6" s="705"/>
      <c r="I6" s="705"/>
      <c r="J6" s="705"/>
    </row>
    <row r="7" spans="1:10" ht="13.5">
      <c r="A7" s="690"/>
      <c r="B7" s="690"/>
      <c r="C7" s="690"/>
      <c r="D7" s="690"/>
      <c r="E7" s="709"/>
      <c r="F7" s="703"/>
      <c r="G7" s="690"/>
      <c r="H7" s="706"/>
      <c r="I7" s="706"/>
      <c r="J7" s="706"/>
    </row>
    <row r="8" spans="1:10" ht="12.75" customHeight="1">
      <c r="A8" s="690"/>
      <c r="B8" s="690"/>
      <c r="C8" s="690"/>
      <c r="D8" s="690"/>
      <c r="E8" s="709"/>
      <c r="F8" s="703"/>
      <c r="G8" s="690"/>
      <c r="H8" s="690" t="s">
        <v>10</v>
      </c>
      <c r="I8" s="694" t="s">
        <v>11</v>
      </c>
      <c r="J8" s="694" t="s">
        <v>71</v>
      </c>
    </row>
    <row r="9" spans="1:10" ht="47.25" customHeight="1">
      <c r="A9" s="690"/>
      <c r="B9" s="690"/>
      <c r="C9" s="690"/>
      <c r="D9" s="690"/>
      <c r="E9" s="709"/>
      <c r="F9" s="703"/>
      <c r="G9" s="690"/>
      <c r="H9" s="690"/>
      <c r="I9" s="694"/>
      <c r="J9" s="694"/>
    </row>
    <row r="10" spans="1:10" ht="13.5">
      <c r="A10" s="138"/>
      <c r="B10" s="139"/>
      <c r="C10" s="140"/>
      <c r="D10" s="139"/>
      <c r="F10" s="139"/>
      <c r="G10" s="141"/>
      <c r="H10" s="142"/>
      <c r="I10" s="141"/>
      <c r="J10" s="143"/>
    </row>
    <row r="11" spans="1:11" ht="13.5">
      <c r="A11" s="138"/>
      <c r="B11" s="139"/>
      <c r="C11" s="140"/>
      <c r="D11" s="144" t="s">
        <v>72</v>
      </c>
      <c r="F11" s="139"/>
      <c r="G11" s="141">
        <v>0</v>
      </c>
      <c r="H11" s="145">
        <v>0</v>
      </c>
      <c r="I11" s="145">
        <v>0</v>
      </c>
      <c r="J11" s="145">
        <v>0</v>
      </c>
      <c r="K11" s="146"/>
    </row>
    <row r="12" spans="1:10" ht="13.5">
      <c r="A12" s="147"/>
      <c r="B12" s="148"/>
      <c r="C12" s="149"/>
      <c r="D12" s="148"/>
      <c r="E12" s="150"/>
      <c r="F12" s="148"/>
      <c r="G12" s="151"/>
      <c r="H12" s="152"/>
      <c r="I12" s="151"/>
      <c r="J12" s="153"/>
    </row>
    <row r="13" spans="1:10" ht="27.75" customHeight="1">
      <c r="A13" s="704" t="s">
        <v>73</v>
      </c>
      <c r="B13" s="704"/>
      <c r="C13" s="154" t="s">
        <v>74</v>
      </c>
      <c r="D13" s="155" t="s">
        <v>75</v>
      </c>
      <c r="E13" s="156"/>
      <c r="F13" s="148"/>
      <c r="G13" s="157"/>
      <c r="H13" s="158"/>
      <c r="I13" s="159"/>
      <c r="J13" s="160"/>
    </row>
    <row r="14" spans="1:10" ht="13.5">
      <c r="A14" s="161"/>
      <c r="B14" s="162"/>
      <c r="C14" s="162"/>
      <c r="D14" s="163"/>
      <c r="E14" s="164"/>
      <c r="F14" s="165"/>
      <c r="G14" s="166"/>
      <c r="H14" s="167"/>
      <c r="I14" s="168"/>
      <c r="J14" s="169"/>
    </row>
    <row r="15" spans="1:10" ht="13.5">
      <c r="A15" s="170" t="s">
        <v>76</v>
      </c>
      <c r="B15" s="165" t="s">
        <v>77</v>
      </c>
      <c r="C15" s="162" t="s">
        <v>74</v>
      </c>
      <c r="D15" s="163" t="s">
        <v>78</v>
      </c>
      <c r="E15" s="136"/>
      <c r="F15" s="2"/>
      <c r="G15" s="171"/>
      <c r="H15" s="167"/>
      <c r="I15" s="168"/>
      <c r="J15" s="172"/>
    </row>
    <row r="16" spans="1:10" ht="13.5">
      <c r="A16" s="173"/>
      <c r="B16" s="135" t="s">
        <v>79</v>
      </c>
      <c r="C16" s="162"/>
      <c r="D16" s="4" t="s">
        <v>80</v>
      </c>
      <c r="E16" s="174"/>
      <c r="F16" s="175" t="s">
        <v>24</v>
      </c>
      <c r="G16" s="72"/>
      <c r="H16" s="72">
        <v>500</v>
      </c>
      <c r="I16" s="72">
        <v>200</v>
      </c>
      <c r="J16" s="73">
        <v>200</v>
      </c>
    </row>
    <row r="17" spans="1:10" ht="13.5">
      <c r="A17" s="173"/>
      <c r="B17" s="162"/>
      <c r="C17" s="162"/>
      <c r="E17" s="174"/>
      <c r="F17" s="176" t="s">
        <v>81</v>
      </c>
      <c r="G17" s="177"/>
      <c r="H17" s="178">
        <v>0</v>
      </c>
      <c r="I17" s="178">
        <v>0</v>
      </c>
      <c r="J17" s="179">
        <v>0</v>
      </c>
    </row>
    <row r="18" spans="1:10" ht="13.5">
      <c r="A18" s="173"/>
      <c r="B18" s="162"/>
      <c r="C18" s="162"/>
      <c r="E18" s="174"/>
      <c r="F18" s="176" t="s">
        <v>82</v>
      </c>
      <c r="G18" s="180"/>
      <c r="H18" s="180">
        <v>0</v>
      </c>
      <c r="I18" s="180">
        <v>0</v>
      </c>
      <c r="J18" s="181">
        <v>0</v>
      </c>
    </row>
    <row r="19" spans="1:10" ht="13.5">
      <c r="A19" s="173"/>
      <c r="B19" s="162"/>
      <c r="C19" s="162"/>
      <c r="E19" s="174"/>
      <c r="F19" s="175" t="s">
        <v>25</v>
      </c>
      <c r="G19" s="72"/>
      <c r="H19" s="72">
        <v>200</v>
      </c>
      <c r="I19" s="177"/>
      <c r="J19" s="182"/>
    </row>
    <row r="20" spans="1:10" ht="13.5">
      <c r="A20" s="173"/>
      <c r="B20" s="162"/>
      <c r="C20" s="162"/>
      <c r="E20" s="174"/>
      <c r="F20" s="175"/>
      <c r="G20" s="183"/>
      <c r="H20" s="36"/>
      <c r="I20" s="183"/>
      <c r="J20" s="37"/>
    </row>
    <row r="21" spans="1:10" ht="13.5">
      <c r="A21" s="173"/>
      <c r="B21" s="162"/>
      <c r="C21" s="162"/>
      <c r="E21" s="136"/>
      <c r="F21" s="2"/>
      <c r="G21" s="171"/>
      <c r="H21" s="167"/>
      <c r="I21" s="168"/>
      <c r="J21" s="184"/>
    </row>
    <row r="22" spans="1:10" s="163" customFormat="1" ht="27">
      <c r="A22" s="185"/>
      <c r="B22" s="163" t="s">
        <v>83</v>
      </c>
      <c r="C22" s="162" t="s">
        <v>74</v>
      </c>
      <c r="D22" s="163" t="s">
        <v>78</v>
      </c>
      <c r="E22" s="186">
        <f>E16</f>
        <v>0</v>
      </c>
      <c r="F22" s="163" t="s">
        <v>24</v>
      </c>
      <c r="G22" s="187">
        <f>G16</f>
        <v>0</v>
      </c>
      <c r="H22" s="187">
        <f>H16</f>
        <v>500</v>
      </c>
      <c r="I22" s="187">
        <f>I16</f>
        <v>200</v>
      </c>
      <c r="J22" s="188">
        <f>J16</f>
        <v>200</v>
      </c>
    </row>
    <row r="23" spans="1:10" s="163" customFormat="1" ht="13.5">
      <c r="A23" s="185"/>
      <c r="C23" s="162"/>
      <c r="E23" s="189"/>
      <c r="F23" s="190" t="s">
        <v>81</v>
      </c>
      <c r="G23" s="191"/>
      <c r="H23" s="191">
        <f>H17</f>
        <v>0</v>
      </c>
      <c r="I23" s="191">
        <f>I17</f>
        <v>0</v>
      </c>
      <c r="J23" s="192">
        <f>J17</f>
        <v>0</v>
      </c>
    </row>
    <row r="24" spans="1:10" s="163" customFormat="1" ht="13.5">
      <c r="A24" s="185"/>
      <c r="C24" s="162"/>
      <c r="E24" s="189"/>
      <c r="F24" s="190" t="s">
        <v>82</v>
      </c>
      <c r="G24" s="191"/>
      <c r="H24" s="191">
        <f>+H18</f>
        <v>0</v>
      </c>
      <c r="I24" s="191">
        <f>+I18</f>
        <v>0</v>
      </c>
      <c r="J24" s="192">
        <f>+J18</f>
        <v>0</v>
      </c>
    </row>
    <row r="25" spans="1:10" s="163" customFormat="1" ht="13.5">
      <c r="A25" s="185"/>
      <c r="C25" s="162"/>
      <c r="E25" s="189"/>
      <c r="F25" s="163" t="s">
        <v>25</v>
      </c>
      <c r="G25" s="187"/>
      <c r="H25" s="187">
        <f>H19</f>
        <v>200</v>
      </c>
      <c r="I25" s="187"/>
      <c r="J25" s="184"/>
    </row>
    <row r="26" spans="1:10" s="163" customFormat="1" ht="13.5">
      <c r="A26" s="185"/>
      <c r="C26" s="162"/>
      <c r="E26" s="189"/>
      <c r="G26" s="187"/>
      <c r="H26" s="187"/>
      <c r="I26" s="187"/>
      <c r="J26" s="184"/>
    </row>
    <row r="27" spans="1:10" ht="27.75" customHeight="1">
      <c r="A27" s="193" t="s">
        <v>84</v>
      </c>
      <c r="B27" s="194" t="s">
        <v>77</v>
      </c>
      <c r="C27" s="162" t="s">
        <v>85</v>
      </c>
      <c r="D27" s="163" t="s">
        <v>86</v>
      </c>
      <c r="E27" s="163"/>
      <c r="F27" s="2"/>
      <c r="G27" s="171"/>
      <c r="H27" s="167"/>
      <c r="I27" s="168"/>
      <c r="J27" s="184"/>
    </row>
    <row r="28" spans="1:10" s="135" customFormat="1" ht="13.5">
      <c r="A28" s="173"/>
      <c r="B28" s="135" t="s">
        <v>79</v>
      </c>
      <c r="C28" s="162"/>
      <c r="D28" s="4" t="s">
        <v>80</v>
      </c>
      <c r="E28" s="174">
        <v>0</v>
      </c>
      <c r="F28" s="175" t="s">
        <v>24</v>
      </c>
      <c r="G28" s="72"/>
      <c r="H28" s="72">
        <v>1020</v>
      </c>
      <c r="I28" s="72">
        <v>1020</v>
      </c>
      <c r="J28" s="73">
        <v>1020</v>
      </c>
    </row>
    <row r="29" spans="1:10" s="135" customFormat="1" ht="13.5">
      <c r="A29" s="173"/>
      <c r="B29" s="162"/>
      <c r="C29" s="162"/>
      <c r="D29" s="4"/>
      <c r="E29" s="174"/>
      <c r="F29" s="176" t="s">
        <v>81</v>
      </c>
      <c r="G29" s="177"/>
      <c r="H29" s="178">
        <v>0</v>
      </c>
      <c r="I29" s="178">
        <v>0</v>
      </c>
      <c r="J29" s="179">
        <v>0</v>
      </c>
    </row>
    <row r="30" spans="1:10" s="135" customFormat="1" ht="13.5">
      <c r="A30" s="173"/>
      <c r="B30" s="162"/>
      <c r="C30" s="162"/>
      <c r="D30" s="4"/>
      <c r="E30" s="174"/>
      <c r="F30" s="176" t="s">
        <v>82</v>
      </c>
      <c r="G30" s="180"/>
      <c r="H30" s="180">
        <v>0</v>
      </c>
      <c r="I30" s="180">
        <v>0</v>
      </c>
      <c r="J30" s="181">
        <v>0</v>
      </c>
    </row>
    <row r="31" spans="1:10" s="135" customFormat="1" ht="13.5">
      <c r="A31" s="173"/>
      <c r="B31" s="162"/>
      <c r="C31" s="162"/>
      <c r="D31" s="4"/>
      <c r="E31" s="174"/>
      <c r="F31" s="175" t="s">
        <v>25</v>
      </c>
      <c r="G31" s="72"/>
      <c r="H31" s="72">
        <v>100</v>
      </c>
      <c r="I31" s="177"/>
      <c r="J31" s="182"/>
    </row>
    <row r="32" spans="1:10" s="135" customFormat="1" ht="13.5">
      <c r="A32" s="173"/>
      <c r="B32" s="162"/>
      <c r="C32" s="162"/>
      <c r="D32" s="4"/>
      <c r="E32" s="174"/>
      <c r="F32" s="175"/>
      <c r="G32" s="183"/>
      <c r="H32" s="36"/>
      <c r="I32" s="183"/>
      <c r="J32" s="37"/>
    </row>
    <row r="33" spans="1:10" s="135" customFormat="1" ht="13.5">
      <c r="A33" s="173"/>
      <c r="B33" s="162"/>
      <c r="C33" s="162"/>
      <c r="D33" s="4"/>
      <c r="E33" s="136"/>
      <c r="F33" s="2"/>
      <c r="G33" s="195"/>
      <c r="H33" s="195"/>
      <c r="I33" s="195"/>
      <c r="J33" s="196"/>
    </row>
    <row r="34" spans="1:10" s="163" customFormat="1" ht="27">
      <c r="A34" s="185"/>
      <c r="B34" s="163" t="s">
        <v>83</v>
      </c>
      <c r="C34" s="162" t="s">
        <v>85</v>
      </c>
      <c r="D34" s="163" t="s">
        <v>87</v>
      </c>
      <c r="E34" s="186">
        <f>E28</f>
        <v>0</v>
      </c>
      <c r="F34" s="163" t="s">
        <v>24</v>
      </c>
      <c r="G34" s="187">
        <f>G28</f>
        <v>0</v>
      </c>
      <c r="H34" s="187">
        <f>H28</f>
        <v>1020</v>
      </c>
      <c r="I34" s="187">
        <f>I28</f>
        <v>1020</v>
      </c>
      <c r="J34" s="188">
        <f>J28</f>
        <v>1020</v>
      </c>
    </row>
    <row r="35" spans="1:10" s="163" customFormat="1" ht="13.5">
      <c r="A35" s="185"/>
      <c r="C35" s="162"/>
      <c r="E35" s="189"/>
      <c r="F35" s="190" t="s">
        <v>81</v>
      </c>
      <c r="G35" s="191"/>
      <c r="H35" s="191">
        <f aca="true" t="shared" si="0" ref="H35:J36">H29</f>
        <v>0</v>
      </c>
      <c r="I35" s="191">
        <f t="shared" si="0"/>
        <v>0</v>
      </c>
      <c r="J35" s="192">
        <f t="shared" si="0"/>
        <v>0</v>
      </c>
    </row>
    <row r="36" spans="1:10" s="163" customFormat="1" ht="13.5">
      <c r="A36" s="185"/>
      <c r="C36" s="162"/>
      <c r="E36" s="189"/>
      <c r="F36" s="190" t="s">
        <v>82</v>
      </c>
      <c r="G36" s="191"/>
      <c r="H36" s="191">
        <f t="shared" si="0"/>
        <v>0</v>
      </c>
      <c r="I36" s="191">
        <f t="shared" si="0"/>
        <v>0</v>
      </c>
      <c r="J36" s="192">
        <f t="shared" si="0"/>
        <v>0</v>
      </c>
    </row>
    <row r="37" spans="1:10" s="163" customFormat="1" ht="13.5">
      <c r="A37" s="185"/>
      <c r="C37" s="162"/>
      <c r="E37" s="186"/>
      <c r="F37" s="163" t="s">
        <v>25</v>
      </c>
      <c r="G37" s="187"/>
      <c r="H37" s="187">
        <f>H31</f>
        <v>100</v>
      </c>
      <c r="I37" s="187"/>
      <c r="J37" s="197"/>
    </row>
    <row r="38" spans="1:10" s="163" customFormat="1" ht="13.5">
      <c r="A38" s="185"/>
      <c r="C38" s="162"/>
      <c r="E38" s="186"/>
      <c r="G38" s="187"/>
      <c r="H38" s="187"/>
      <c r="I38" s="187"/>
      <c r="J38" s="197"/>
    </row>
    <row r="39" spans="1:10" s="135" customFormat="1" ht="13.5">
      <c r="A39" s="170" t="s">
        <v>88</v>
      </c>
      <c r="B39" s="165" t="s">
        <v>77</v>
      </c>
      <c r="C39" s="162" t="s">
        <v>89</v>
      </c>
      <c r="D39" s="163" t="s">
        <v>90</v>
      </c>
      <c r="E39" s="136"/>
      <c r="F39" s="2"/>
      <c r="G39" s="171"/>
      <c r="H39" s="167"/>
      <c r="I39" s="168"/>
      <c r="J39" s="184"/>
    </row>
    <row r="40" spans="1:10" s="135" customFormat="1" ht="13.5">
      <c r="A40" s="173"/>
      <c r="B40" s="135" t="s">
        <v>79</v>
      </c>
      <c r="C40" s="162"/>
      <c r="D40" s="4" t="s">
        <v>80</v>
      </c>
      <c r="E40" s="174"/>
      <c r="F40" s="175" t="s">
        <v>24</v>
      </c>
      <c r="G40" s="72"/>
      <c r="H40" s="72">
        <v>43900</v>
      </c>
      <c r="I40" s="72">
        <v>37000</v>
      </c>
      <c r="J40" s="73">
        <v>37000</v>
      </c>
    </row>
    <row r="41" spans="1:10" s="135" customFormat="1" ht="13.5">
      <c r="A41" s="173"/>
      <c r="B41" s="162"/>
      <c r="C41" s="162"/>
      <c r="D41" s="4"/>
      <c r="E41" s="174"/>
      <c r="F41" s="176" t="s">
        <v>81</v>
      </c>
      <c r="G41" s="177"/>
      <c r="H41" s="178">
        <v>0</v>
      </c>
      <c r="I41" s="178">
        <v>0</v>
      </c>
      <c r="J41" s="179">
        <v>0</v>
      </c>
    </row>
    <row r="42" spans="1:10" s="135" customFormat="1" ht="13.5">
      <c r="A42" s="173"/>
      <c r="B42" s="162"/>
      <c r="C42" s="162"/>
      <c r="D42" s="4"/>
      <c r="E42" s="174"/>
      <c r="F42" s="176" t="s">
        <v>82</v>
      </c>
      <c r="G42" s="180"/>
      <c r="H42" s="180">
        <v>0</v>
      </c>
      <c r="I42" s="180">
        <v>0</v>
      </c>
      <c r="J42" s="181">
        <v>0</v>
      </c>
    </row>
    <row r="43" spans="1:10" s="135" customFormat="1" ht="13.5">
      <c r="A43" s="173"/>
      <c r="B43" s="162"/>
      <c r="C43" s="162"/>
      <c r="D43" s="4"/>
      <c r="E43" s="174"/>
      <c r="F43" s="175" t="s">
        <v>25</v>
      </c>
      <c r="G43" s="72"/>
      <c r="H43" s="72">
        <v>33000</v>
      </c>
      <c r="I43" s="177"/>
      <c r="J43" s="182"/>
    </row>
    <row r="44" spans="1:10" s="135" customFormat="1" ht="13.5">
      <c r="A44" s="173"/>
      <c r="B44" s="162"/>
      <c r="C44" s="162"/>
      <c r="D44" s="4"/>
      <c r="E44" s="174"/>
      <c r="F44" s="175"/>
      <c r="G44" s="183"/>
      <c r="H44" s="36"/>
      <c r="I44" s="183"/>
      <c r="J44" s="37"/>
    </row>
    <row r="45" spans="1:10" s="135" customFormat="1" ht="13.5">
      <c r="A45" s="173"/>
      <c r="B45" s="162"/>
      <c r="C45" s="162"/>
      <c r="D45" s="4"/>
      <c r="E45" s="136"/>
      <c r="F45" s="2"/>
      <c r="G45" s="141"/>
      <c r="H45" s="142"/>
      <c r="I45" s="141"/>
      <c r="J45" s="198"/>
    </row>
    <row r="46" spans="1:10" s="163" customFormat="1" ht="27">
      <c r="A46" s="185"/>
      <c r="B46" s="163" t="s">
        <v>83</v>
      </c>
      <c r="C46" s="162" t="s">
        <v>89</v>
      </c>
      <c r="D46" s="163" t="s">
        <v>90</v>
      </c>
      <c r="E46" s="186">
        <f>+E40</f>
        <v>0</v>
      </c>
      <c r="F46" s="163" t="s">
        <v>24</v>
      </c>
      <c r="G46" s="187">
        <f>G40</f>
        <v>0</v>
      </c>
      <c r="H46" s="187">
        <f>H40</f>
        <v>43900</v>
      </c>
      <c r="I46" s="187">
        <f>I40</f>
        <v>37000</v>
      </c>
      <c r="J46" s="188">
        <f>J40</f>
        <v>37000</v>
      </c>
    </row>
    <row r="47" spans="1:10" s="163" customFormat="1" ht="13.5">
      <c r="A47" s="185"/>
      <c r="C47" s="162"/>
      <c r="E47" s="189"/>
      <c r="F47" s="190" t="s">
        <v>81</v>
      </c>
      <c r="G47" s="191"/>
      <c r="H47" s="191">
        <f aca="true" t="shared" si="1" ref="H47:J48">H41</f>
        <v>0</v>
      </c>
      <c r="I47" s="191">
        <f t="shared" si="1"/>
        <v>0</v>
      </c>
      <c r="J47" s="192">
        <f t="shared" si="1"/>
        <v>0</v>
      </c>
    </row>
    <row r="48" spans="1:10" s="163" customFormat="1" ht="13.5">
      <c r="A48" s="185"/>
      <c r="C48" s="162"/>
      <c r="E48" s="189"/>
      <c r="F48" s="190" t="s">
        <v>82</v>
      </c>
      <c r="G48" s="191"/>
      <c r="H48" s="191">
        <f t="shared" si="1"/>
        <v>0</v>
      </c>
      <c r="I48" s="191">
        <f t="shared" si="1"/>
        <v>0</v>
      </c>
      <c r="J48" s="192">
        <f t="shared" si="1"/>
        <v>0</v>
      </c>
    </row>
    <row r="49" spans="1:10" s="163" customFormat="1" ht="13.5">
      <c r="A49" s="185"/>
      <c r="C49" s="162"/>
      <c r="E49" s="189"/>
      <c r="F49" s="163" t="s">
        <v>25</v>
      </c>
      <c r="G49" s="187"/>
      <c r="H49" s="187">
        <f>H43</f>
        <v>33000</v>
      </c>
      <c r="I49" s="187"/>
      <c r="J49" s="184"/>
    </row>
    <row r="50" spans="1:10" s="135" customFormat="1" ht="13.5">
      <c r="A50" s="170"/>
      <c r="B50" s="165"/>
      <c r="C50" s="162"/>
      <c r="D50" s="163"/>
      <c r="E50" s="136"/>
      <c r="F50" s="2"/>
      <c r="G50" s="141"/>
      <c r="H50" s="142"/>
      <c r="I50" s="141"/>
      <c r="J50" s="198"/>
    </row>
    <row r="51" spans="1:10" ht="13.5">
      <c r="A51" s="170" t="s">
        <v>91</v>
      </c>
      <c r="B51" s="165" t="s">
        <v>77</v>
      </c>
      <c r="C51" s="162" t="s">
        <v>92</v>
      </c>
      <c r="D51" s="163" t="s">
        <v>93</v>
      </c>
      <c r="E51" s="136"/>
      <c r="F51" s="2"/>
      <c r="G51" s="171"/>
      <c r="H51" s="167"/>
      <c r="I51" s="168"/>
      <c r="J51" s="184"/>
    </row>
    <row r="52" spans="1:10" ht="13.5">
      <c r="A52" s="173"/>
      <c r="B52" s="135" t="s">
        <v>79</v>
      </c>
      <c r="C52" s="162"/>
      <c r="D52" s="4" t="s">
        <v>80</v>
      </c>
      <c r="E52" s="53">
        <v>0</v>
      </c>
      <c r="F52" s="175" t="s">
        <v>24</v>
      </c>
      <c r="G52" s="72">
        <v>12000</v>
      </c>
      <c r="H52" s="72">
        <v>3468.64</v>
      </c>
      <c r="I52" s="72">
        <v>3468.64</v>
      </c>
      <c r="J52" s="73">
        <v>3468.64</v>
      </c>
    </row>
    <row r="53" spans="1:10" ht="13.5">
      <c r="A53" s="173"/>
      <c r="B53" s="162"/>
      <c r="C53" s="162"/>
      <c r="E53" s="53"/>
      <c r="F53" s="176" t="s">
        <v>81</v>
      </c>
      <c r="G53" s="177"/>
      <c r="H53" s="178">
        <v>0</v>
      </c>
      <c r="I53" s="178">
        <v>0</v>
      </c>
      <c r="J53" s="179">
        <v>0</v>
      </c>
    </row>
    <row r="54" spans="1:10" ht="13.5">
      <c r="A54" s="173"/>
      <c r="B54" s="162"/>
      <c r="C54" s="162"/>
      <c r="E54" s="53"/>
      <c r="F54" s="176" t="s">
        <v>82</v>
      </c>
      <c r="G54" s="180"/>
      <c r="H54" s="180">
        <v>0</v>
      </c>
      <c r="I54" s="180">
        <v>0</v>
      </c>
      <c r="J54" s="181">
        <v>0</v>
      </c>
    </row>
    <row r="55" spans="1:10" ht="13.5">
      <c r="A55" s="173"/>
      <c r="B55" s="162"/>
      <c r="C55" s="162"/>
      <c r="E55" s="53"/>
      <c r="F55" s="175" t="s">
        <v>25</v>
      </c>
      <c r="G55" s="72"/>
      <c r="H55" s="72">
        <v>0</v>
      </c>
      <c r="I55" s="177"/>
      <c r="J55" s="182"/>
    </row>
    <row r="56" spans="1:10" ht="13.5">
      <c r="A56" s="173"/>
      <c r="B56" s="162"/>
      <c r="C56" s="162"/>
      <c r="E56" s="167"/>
      <c r="F56" s="2"/>
      <c r="G56" s="141"/>
      <c r="H56" s="142"/>
      <c r="I56" s="141"/>
      <c r="J56" s="198"/>
    </row>
    <row r="57" spans="1:10" ht="13.5">
      <c r="A57" s="173"/>
      <c r="B57" s="162"/>
      <c r="C57" s="162"/>
      <c r="E57" s="167"/>
      <c r="F57" s="2"/>
      <c r="G57" s="141"/>
      <c r="H57" s="142"/>
      <c r="I57" s="141"/>
      <c r="J57" s="198"/>
    </row>
    <row r="58" spans="1:10" s="163" customFormat="1" ht="27">
      <c r="A58" s="185"/>
      <c r="B58" s="163" t="s">
        <v>83</v>
      </c>
      <c r="C58" s="162" t="s">
        <v>92</v>
      </c>
      <c r="D58" s="163" t="s">
        <v>93</v>
      </c>
      <c r="E58" s="187">
        <f>+E52</f>
        <v>0</v>
      </c>
      <c r="F58" s="163" t="s">
        <v>24</v>
      </c>
      <c r="G58" s="187">
        <f>G52</f>
        <v>12000</v>
      </c>
      <c r="H58" s="187">
        <f>H52</f>
        <v>3468.64</v>
      </c>
      <c r="I58" s="187">
        <f>I52</f>
        <v>3468.64</v>
      </c>
      <c r="J58" s="188">
        <f>J52</f>
        <v>3468.64</v>
      </c>
    </row>
    <row r="59" spans="1:10" s="163" customFormat="1" ht="13.5">
      <c r="A59" s="185"/>
      <c r="C59" s="162"/>
      <c r="E59" s="199"/>
      <c r="F59" s="190" t="s">
        <v>81</v>
      </c>
      <c r="G59" s="191"/>
      <c r="H59" s="191">
        <f aca="true" t="shared" si="2" ref="H59:J60">H47</f>
        <v>0</v>
      </c>
      <c r="I59" s="191">
        <f t="shared" si="2"/>
        <v>0</v>
      </c>
      <c r="J59" s="192">
        <f t="shared" si="2"/>
        <v>0</v>
      </c>
    </row>
    <row r="60" spans="1:10" s="163" customFormat="1" ht="13.5">
      <c r="A60" s="185"/>
      <c r="C60" s="162"/>
      <c r="E60" s="199"/>
      <c r="F60" s="190" t="s">
        <v>82</v>
      </c>
      <c r="G60" s="191"/>
      <c r="H60" s="191">
        <f t="shared" si="2"/>
        <v>0</v>
      </c>
      <c r="I60" s="191">
        <f t="shared" si="2"/>
        <v>0</v>
      </c>
      <c r="J60" s="192">
        <f t="shared" si="2"/>
        <v>0</v>
      </c>
    </row>
    <row r="61" spans="1:10" s="163" customFormat="1" ht="15.75" customHeight="1">
      <c r="A61" s="185"/>
      <c r="C61" s="162"/>
      <c r="E61" s="199"/>
      <c r="F61" s="163" t="s">
        <v>25</v>
      </c>
      <c r="G61" s="187"/>
      <c r="H61" s="187">
        <f>H55</f>
        <v>0</v>
      </c>
      <c r="I61" s="187"/>
      <c r="J61" s="184"/>
    </row>
    <row r="62" spans="1:10" s="163" customFormat="1" ht="13.5">
      <c r="A62" s="185"/>
      <c r="C62" s="162"/>
      <c r="E62" s="199"/>
      <c r="G62" s="187"/>
      <c r="H62" s="187"/>
      <c r="I62" s="187"/>
      <c r="J62" s="184"/>
    </row>
    <row r="63" spans="1:10" s="163" customFormat="1" ht="13.5">
      <c r="A63" s="185"/>
      <c r="C63" s="162"/>
      <c r="E63" s="199"/>
      <c r="G63" s="187"/>
      <c r="H63" s="187"/>
      <c r="I63" s="187"/>
      <c r="J63" s="184"/>
    </row>
    <row r="64" spans="1:10" s="207" customFormat="1" ht="12.75" customHeight="1">
      <c r="A64" s="700"/>
      <c r="B64" s="700"/>
      <c r="C64" s="200"/>
      <c r="D64" s="201"/>
      <c r="E64" s="202"/>
      <c r="F64" s="203"/>
      <c r="G64" s="204"/>
      <c r="H64" s="205"/>
      <c r="I64" s="204"/>
      <c r="J64" s="206"/>
    </row>
    <row r="65" spans="1:10" s="207" customFormat="1" ht="12.75" customHeight="1">
      <c r="A65" s="697" t="s">
        <v>94</v>
      </c>
      <c r="B65" s="697"/>
      <c r="C65" s="697"/>
      <c r="D65" s="190" t="s">
        <v>75</v>
      </c>
      <c r="E65" s="187">
        <f>+E22+E34+E46+E58</f>
        <v>0</v>
      </c>
      <c r="F65" s="194" t="s">
        <v>24</v>
      </c>
      <c r="G65" s="187">
        <f>+G22+G34+G46+G58</f>
        <v>12000</v>
      </c>
      <c r="H65" s="187">
        <f>+H22+H34+H46+H58</f>
        <v>48888.64</v>
      </c>
      <c r="I65" s="187">
        <f>+I22+I34+I46+I58</f>
        <v>41688.64</v>
      </c>
      <c r="J65" s="188">
        <f>+J22+J34+J46+J58</f>
        <v>41688.64</v>
      </c>
    </row>
    <row r="66" spans="1:10" s="207" customFormat="1" ht="13.5">
      <c r="A66" s="173"/>
      <c r="B66" s="162"/>
      <c r="C66" s="162"/>
      <c r="D66" s="163"/>
      <c r="E66" s="209"/>
      <c r="F66" s="190" t="s">
        <v>81</v>
      </c>
      <c r="G66" s="187"/>
      <c r="H66" s="191">
        <f aca="true" t="shared" si="3" ref="H66:J67">+H23+H35+H47+H59</f>
        <v>0</v>
      </c>
      <c r="I66" s="191">
        <f t="shared" si="3"/>
        <v>0</v>
      </c>
      <c r="J66" s="192">
        <f t="shared" si="3"/>
        <v>0</v>
      </c>
    </row>
    <row r="67" spans="1:10" s="207" customFormat="1" ht="13.5">
      <c r="A67" s="173"/>
      <c r="B67" s="162"/>
      <c r="C67" s="162"/>
      <c r="D67" s="163"/>
      <c r="E67" s="209"/>
      <c r="F67" s="210" t="s">
        <v>82</v>
      </c>
      <c r="G67" s="187"/>
      <c r="H67" s="191">
        <f t="shared" si="3"/>
        <v>0</v>
      </c>
      <c r="I67" s="191">
        <f t="shared" si="3"/>
        <v>0</v>
      </c>
      <c r="J67" s="192">
        <f t="shared" si="3"/>
        <v>0</v>
      </c>
    </row>
    <row r="68" spans="1:10" s="207" customFormat="1" ht="13.5">
      <c r="A68" s="173"/>
      <c r="B68" s="162"/>
      <c r="C68" s="162"/>
      <c r="D68" s="163"/>
      <c r="E68" s="209"/>
      <c r="F68" s="194" t="s">
        <v>25</v>
      </c>
      <c r="G68" s="187"/>
      <c r="H68" s="187">
        <f>+H25+H37+H49+H61</f>
        <v>33300</v>
      </c>
      <c r="I68" s="187"/>
      <c r="J68" s="188"/>
    </row>
    <row r="69" spans="1:10" s="207" customFormat="1" ht="13.5">
      <c r="A69" s="211"/>
      <c r="B69" s="212"/>
      <c r="C69" s="212"/>
      <c r="D69" s="213"/>
      <c r="E69" s="214"/>
      <c r="F69" s="215"/>
      <c r="G69" s="214"/>
      <c r="H69" s="214"/>
      <c r="I69" s="214"/>
      <c r="J69" s="216"/>
    </row>
    <row r="70" spans="1:10" ht="13.5">
      <c r="A70" s="185"/>
      <c r="B70" s="163"/>
      <c r="C70" s="162"/>
      <c r="D70" s="163"/>
      <c r="E70" s="187"/>
      <c r="F70" s="163"/>
      <c r="G70" s="187"/>
      <c r="H70" s="187"/>
      <c r="I70" s="187"/>
      <c r="J70" s="197"/>
    </row>
    <row r="71" spans="1:10" ht="13.5">
      <c r="A71" s="173"/>
      <c r="B71" s="162"/>
      <c r="C71" s="162"/>
      <c r="E71" s="142"/>
      <c r="G71" s="171"/>
      <c r="H71" s="167"/>
      <c r="I71" s="168"/>
      <c r="J71" s="184"/>
    </row>
    <row r="72" spans="1:10" ht="20.25" customHeight="1">
      <c r="A72" s="704" t="s">
        <v>73</v>
      </c>
      <c r="B72" s="704"/>
      <c r="C72" s="217" t="s">
        <v>95</v>
      </c>
      <c r="D72" s="218" t="s">
        <v>96</v>
      </c>
      <c r="E72" s="219"/>
      <c r="F72" s="220"/>
      <c r="G72" s="221"/>
      <c r="H72" s="222"/>
      <c r="I72" s="223"/>
      <c r="J72" s="224"/>
    </row>
    <row r="73" spans="1:10" ht="13.5">
      <c r="A73" s="161"/>
      <c r="B73" s="162"/>
      <c r="C73" s="162"/>
      <c r="D73" s="163"/>
      <c r="E73" s="187"/>
      <c r="F73" s="165"/>
      <c r="G73" s="171"/>
      <c r="H73" s="167"/>
      <c r="I73" s="168"/>
      <c r="J73" s="184"/>
    </row>
    <row r="74" spans="1:10" s="163" customFormat="1" ht="26.25" customHeight="1">
      <c r="A74" s="170" t="s">
        <v>97</v>
      </c>
      <c r="B74" s="165" t="s">
        <v>77</v>
      </c>
      <c r="C74" s="162" t="s">
        <v>98</v>
      </c>
      <c r="D74" s="163" t="s">
        <v>99</v>
      </c>
      <c r="E74" s="142"/>
      <c r="F74" s="135"/>
      <c r="G74" s="171"/>
      <c r="H74" s="167"/>
      <c r="I74" s="168"/>
      <c r="J74" s="184"/>
    </row>
    <row r="75" spans="1:10" s="163" customFormat="1" ht="13.5">
      <c r="A75" s="173"/>
      <c r="B75" s="135" t="s">
        <v>79</v>
      </c>
      <c r="C75" s="162"/>
      <c r="D75" s="4" t="s">
        <v>80</v>
      </c>
      <c r="E75" s="53">
        <v>60455.68</v>
      </c>
      <c r="F75" s="175" t="s">
        <v>24</v>
      </c>
      <c r="G75" s="72">
        <v>1015172.29</v>
      </c>
      <c r="H75" s="72">
        <v>606975.53</v>
      </c>
      <c r="I75" s="72">
        <v>483886.33</v>
      </c>
      <c r="J75" s="73">
        <v>483886.33</v>
      </c>
    </row>
    <row r="76" spans="1:10" ht="13.5">
      <c r="A76" s="173"/>
      <c r="B76" s="162"/>
      <c r="C76" s="162"/>
      <c r="E76" s="53"/>
      <c r="F76" s="176" t="s">
        <v>81</v>
      </c>
      <c r="G76" s="177"/>
      <c r="H76" s="178">
        <v>30173.88</v>
      </c>
      <c r="I76" s="178">
        <v>0</v>
      </c>
      <c r="J76" s="179">
        <v>0</v>
      </c>
    </row>
    <row r="77" spans="1:10" s="207" customFormat="1" ht="13.5">
      <c r="A77" s="173"/>
      <c r="B77" s="162"/>
      <c r="C77" s="162"/>
      <c r="D77" s="4"/>
      <c r="E77" s="53"/>
      <c r="F77" s="176" t="s">
        <v>82</v>
      </c>
      <c r="G77" s="180"/>
      <c r="H77" s="180">
        <v>0</v>
      </c>
      <c r="I77" s="180">
        <v>0</v>
      </c>
      <c r="J77" s="181">
        <v>0</v>
      </c>
    </row>
    <row r="78" spans="1:10" s="207" customFormat="1" ht="13.5">
      <c r="A78" s="173"/>
      <c r="B78" s="162"/>
      <c r="C78" s="162"/>
      <c r="D78" s="4"/>
      <c r="E78" s="53"/>
      <c r="F78" s="175" t="s">
        <v>25</v>
      </c>
      <c r="G78" s="72"/>
      <c r="H78" s="72">
        <v>194800</v>
      </c>
      <c r="I78" s="177"/>
      <c r="J78" s="182"/>
    </row>
    <row r="79" spans="1:10" s="207" customFormat="1" ht="13.5">
      <c r="A79" s="173"/>
      <c r="B79" s="162"/>
      <c r="C79" s="162"/>
      <c r="D79" s="4"/>
      <c r="E79" s="141"/>
      <c r="F79" s="135"/>
      <c r="G79" s="141"/>
      <c r="H79" s="142"/>
      <c r="I79" s="141"/>
      <c r="J79" s="198"/>
    </row>
    <row r="80" spans="1:10" s="207" customFormat="1" ht="13.5">
      <c r="A80" s="173"/>
      <c r="B80" s="135" t="s">
        <v>100</v>
      </c>
      <c r="C80" s="162"/>
      <c r="D80" s="4" t="s">
        <v>101</v>
      </c>
      <c r="E80" s="53">
        <v>85267.26</v>
      </c>
      <c r="F80" s="175" t="s">
        <v>24</v>
      </c>
      <c r="G80" s="72">
        <v>153987.98</v>
      </c>
      <c r="H80" s="72">
        <v>142547.31</v>
      </c>
      <c r="I80" s="72">
        <v>9117.15</v>
      </c>
      <c r="J80" s="73">
        <v>9117.15</v>
      </c>
    </row>
    <row r="81" spans="1:10" s="207" customFormat="1" ht="13.5">
      <c r="A81" s="173"/>
      <c r="B81" s="162"/>
      <c r="C81" s="162"/>
      <c r="D81" s="4"/>
      <c r="E81" s="53"/>
      <c r="F81" s="176" t="s">
        <v>81</v>
      </c>
      <c r="G81" s="177"/>
      <c r="H81" s="178">
        <v>0</v>
      </c>
      <c r="I81" s="178">
        <v>0</v>
      </c>
      <c r="J81" s="179">
        <v>0</v>
      </c>
    </row>
    <row r="82" spans="1:10" s="207" customFormat="1" ht="13.5">
      <c r="A82" s="173"/>
      <c r="B82" s="162"/>
      <c r="C82" s="162"/>
      <c r="D82" s="4"/>
      <c r="E82" s="53"/>
      <c r="F82" s="176" t="s">
        <v>82</v>
      </c>
      <c r="G82" s="180"/>
      <c r="H82" s="180">
        <v>0</v>
      </c>
      <c r="I82" s="180">
        <v>0</v>
      </c>
      <c r="J82" s="181">
        <v>0</v>
      </c>
    </row>
    <row r="83" spans="1:10" s="207" customFormat="1" ht="13.5">
      <c r="A83" s="173"/>
      <c r="B83" s="162"/>
      <c r="C83" s="162"/>
      <c r="D83" s="4"/>
      <c r="E83" s="53"/>
      <c r="F83" s="175" t="s">
        <v>25</v>
      </c>
      <c r="G83" s="72"/>
      <c r="H83" s="72">
        <v>18234.3</v>
      </c>
      <c r="I83" s="177"/>
      <c r="J83" s="182"/>
    </row>
    <row r="84" spans="1:10" s="207" customFormat="1" ht="13.5">
      <c r="A84" s="211"/>
      <c r="B84" s="212"/>
      <c r="C84" s="212"/>
      <c r="D84" s="225"/>
      <c r="E84" s="226"/>
      <c r="F84" s="227"/>
      <c r="G84" s="226"/>
      <c r="H84" s="228"/>
      <c r="I84" s="226"/>
      <c r="J84" s="229"/>
    </row>
    <row r="85" spans="1:10" s="207" customFormat="1" ht="13.5">
      <c r="A85" s="173"/>
      <c r="B85" s="162"/>
      <c r="C85" s="162"/>
      <c r="D85" s="4"/>
      <c r="E85" s="167"/>
      <c r="F85" s="2"/>
      <c r="G85" s="195"/>
      <c r="H85" s="195"/>
      <c r="I85" s="195"/>
      <c r="J85" s="196"/>
    </row>
    <row r="86" spans="1:10" s="207" customFormat="1" ht="27">
      <c r="A86" s="185"/>
      <c r="B86" s="163" t="s">
        <v>83</v>
      </c>
      <c r="C86" s="162" t="s">
        <v>98</v>
      </c>
      <c r="D86" s="230" t="s">
        <v>99</v>
      </c>
      <c r="E86" s="187">
        <f>E75+E80</f>
        <v>145722.94</v>
      </c>
      <c r="F86" s="163" t="s">
        <v>24</v>
      </c>
      <c r="G86" s="187">
        <f>+G75+G80</f>
        <v>1169160.27</v>
      </c>
      <c r="H86" s="187">
        <f>+H75+H80</f>
        <v>749522.8400000001</v>
      </c>
      <c r="I86" s="187">
        <f>+I75+I80</f>
        <v>493003.48000000004</v>
      </c>
      <c r="J86" s="188">
        <f>+J75+J80</f>
        <v>493003.48000000004</v>
      </c>
    </row>
    <row r="87" spans="1:10" ht="13.5">
      <c r="A87" s="185"/>
      <c r="B87" s="163"/>
      <c r="C87" s="162"/>
      <c r="D87" s="163"/>
      <c r="E87" s="199"/>
      <c r="F87" s="190" t="s">
        <v>81</v>
      </c>
      <c r="G87" s="191"/>
      <c r="H87" s="191">
        <f aca="true" t="shared" si="4" ref="H87:J88">+H76+H81</f>
        <v>30173.88</v>
      </c>
      <c r="I87" s="191">
        <f t="shared" si="4"/>
        <v>0</v>
      </c>
      <c r="J87" s="192">
        <f t="shared" si="4"/>
        <v>0</v>
      </c>
    </row>
    <row r="88" spans="1:10" ht="13.5">
      <c r="A88" s="185"/>
      <c r="B88" s="163"/>
      <c r="C88" s="162"/>
      <c r="D88" s="163"/>
      <c r="E88" s="199"/>
      <c r="F88" s="190" t="s">
        <v>82</v>
      </c>
      <c r="G88" s="191"/>
      <c r="H88" s="191">
        <f t="shared" si="4"/>
        <v>0</v>
      </c>
      <c r="I88" s="191">
        <f t="shared" si="4"/>
        <v>0</v>
      </c>
      <c r="J88" s="192">
        <f t="shared" si="4"/>
        <v>0</v>
      </c>
    </row>
    <row r="89" spans="1:10" ht="13.5">
      <c r="A89" s="185"/>
      <c r="B89" s="163"/>
      <c r="C89" s="162"/>
      <c r="D89" s="163"/>
      <c r="E89" s="199"/>
      <c r="F89" s="163" t="s">
        <v>25</v>
      </c>
      <c r="G89" s="187"/>
      <c r="H89" s="187">
        <f>+H78+H83</f>
        <v>213034.3</v>
      </c>
      <c r="I89" s="187"/>
      <c r="J89" s="184"/>
    </row>
    <row r="90" spans="1:10" ht="13.5">
      <c r="A90" s="173"/>
      <c r="B90" s="162"/>
      <c r="C90" s="162"/>
      <c r="E90" s="141"/>
      <c r="F90" s="165"/>
      <c r="G90" s="141"/>
      <c r="H90" s="142"/>
      <c r="I90" s="141"/>
      <c r="J90" s="198"/>
    </row>
    <row r="91" spans="1:10" ht="13.5">
      <c r="A91" s="170" t="s">
        <v>102</v>
      </c>
      <c r="B91" s="165" t="s">
        <v>77</v>
      </c>
      <c r="C91" s="162" t="s">
        <v>103</v>
      </c>
      <c r="D91" s="163" t="s">
        <v>104</v>
      </c>
      <c r="E91" s="231"/>
      <c r="G91" s="171"/>
      <c r="H91" s="167"/>
      <c r="I91" s="168"/>
      <c r="J91" s="184"/>
    </row>
    <row r="92" spans="1:10" s="135" customFormat="1" ht="13.5">
      <c r="A92" s="173"/>
      <c r="B92" s="135" t="s">
        <v>79</v>
      </c>
      <c r="C92" s="162"/>
      <c r="D92" s="4" t="s">
        <v>80</v>
      </c>
      <c r="E92" s="53">
        <v>11020.75</v>
      </c>
      <c r="F92" s="175" t="s">
        <v>24</v>
      </c>
      <c r="G92" s="72">
        <v>33585.45</v>
      </c>
      <c r="H92" s="72">
        <v>23784.5</v>
      </c>
      <c r="I92" s="72">
        <v>0</v>
      </c>
      <c r="J92" s="73">
        <v>0</v>
      </c>
    </row>
    <row r="93" spans="1:10" s="135" customFormat="1" ht="13.5">
      <c r="A93" s="173"/>
      <c r="B93" s="162"/>
      <c r="C93" s="162"/>
      <c r="D93" s="4"/>
      <c r="E93" s="53"/>
      <c r="F93" s="176" t="s">
        <v>81</v>
      </c>
      <c r="G93" s="177"/>
      <c r="H93" s="178">
        <v>0</v>
      </c>
      <c r="I93" s="178">
        <v>0</v>
      </c>
      <c r="J93" s="179">
        <v>0</v>
      </c>
    </row>
    <row r="94" spans="1:10" s="135" customFormat="1" ht="13.5">
      <c r="A94" s="173"/>
      <c r="B94" s="162"/>
      <c r="C94" s="162"/>
      <c r="D94" s="4"/>
      <c r="E94" s="53"/>
      <c r="F94" s="176" t="s">
        <v>82</v>
      </c>
      <c r="G94" s="180"/>
      <c r="H94" s="180">
        <v>0</v>
      </c>
      <c r="I94" s="180">
        <v>0</v>
      </c>
      <c r="J94" s="181">
        <v>0</v>
      </c>
    </row>
    <row r="95" spans="1:10" s="135" customFormat="1" ht="13.5">
      <c r="A95" s="173"/>
      <c r="B95" s="162"/>
      <c r="C95" s="162"/>
      <c r="D95" s="4"/>
      <c r="E95" s="53"/>
      <c r="F95" s="175" t="s">
        <v>25</v>
      </c>
      <c r="G95" s="72"/>
      <c r="H95" s="72">
        <v>9049.94</v>
      </c>
      <c r="I95" s="177"/>
      <c r="J95" s="182"/>
    </row>
    <row r="96" spans="1:10" s="135" customFormat="1" ht="13.5">
      <c r="A96" s="173"/>
      <c r="B96" s="162"/>
      <c r="C96" s="162"/>
      <c r="D96" s="4"/>
      <c r="E96" s="183"/>
      <c r="F96" s="232"/>
      <c r="G96" s="183"/>
      <c r="H96" s="36"/>
      <c r="I96" s="183"/>
      <c r="J96" s="37"/>
    </row>
    <row r="97" spans="1:10" s="135" customFormat="1" ht="13.5">
      <c r="A97" s="173"/>
      <c r="B97" s="135" t="s">
        <v>100</v>
      </c>
      <c r="C97" s="162"/>
      <c r="D97" s="4" t="s">
        <v>101</v>
      </c>
      <c r="E97" s="53">
        <v>0</v>
      </c>
      <c r="F97" s="175" t="s">
        <v>24</v>
      </c>
      <c r="G97" s="72"/>
      <c r="H97" s="72">
        <v>0</v>
      </c>
      <c r="I97" s="72">
        <v>0</v>
      </c>
      <c r="J97" s="73">
        <v>0</v>
      </c>
    </row>
    <row r="98" spans="1:10" s="135" customFormat="1" ht="13.5">
      <c r="A98" s="173"/>
      <c r="B98" s="162"/>
      <c r="C98" s="162"/>
      <c r="D98" s="4"/>
      <c r="E98" s="53"/>
      <c r="F98" s="176" t="s">
        <v>81</v>
      </c>
      <c r="G98" s="177"/>
      <c r="H98" s="178">
        <v>0</v>
      </c>
      <c r="I98" s="178">
        <v>0</v>
      </c>
      <c r="J98" s="179">
        <v>0</v>
      </c>
    </row>
    <row r="99" spans="1:10" s="135" customFormat="1" ht="13.5">
      <c r="A99" s="173"/>
      <c r="B99" s="162"/>
      <c r="C99" s="162"/>
      <c r="D99" s="4"/>
      <c r="E99" s="53"/>
      <c r="F99" s="176" t="s">
        <v>82</v>
      </c>
      <c r="G99" s="180"/>
      <c r="H99" s="180">
        <v>0</v>
      </c>
      <c r="I99" s="180">
        <v>0</v>
      </c>
      <c r="J99" s="181">
        <v>0</v>
      </c>
    </row>
    <row r="100" spans="1:10" s="135" customFormat="1" ht="13.5">
      <c r="A100" s="173"/>
      <c r="B100" s="162"/>
      <c r="C100" s="162"/>
      <c r="D100" s="4"/>
      <c r="E100" s="53"/>
      <c r="F100" s="175" t="s">
        <v>25</v>
      </c>
      <c r="G100" s="72"/>
      <c r="H100" s="72">
        <v>0</v>
      </c>
      <c r="I100" s="177"/>
      <c r="J100" s="182"/>
    </row>
    <row r="101" spans="1:10" s="135" customFormat="1" ht="13.5">
      <c r="A101" s="211"/>
      <c r="B101" s="212"/>
      <c r="C101" s="212"/>
      <c r="D101" s="225"/>
      <c r="E101" s="233"/>
      <c r="F101" s="234"/>
      <c r="G101" s="233"/>
      <c r="H101" s="235"/>
      <c r="I101" s="233"/>
      <c r="J101" s="236"/>
    </row>
    <row r="102" spans="1:10" ht="13.5">
      <c r="A102" s="173"/>
      <c r="B102" s="162"/>
      <c r="C102" s="162"/>
      <c r="E102" s="167"/>
      <c r="F102" s="2"/>
      <c r="G102" s="195"/>
      <c r="H102" s="195"/>
      <c r="I102" s="195"/>
      <c r="J102" s="196"/>
    </row>
    <row r="103" spans="1:10" s="163" customFormat="1" ht="27">
      <c r="A103" s="185"/>
      <c r="B103" s="163" t="s">
        <v>83</v>
      </c>
      <c r="C103" s="162" t="s">
        <v>103</v>
      </c>
      <c r="D103" s="163" t="s">
        <v>104</v>
      </c>
      <c r="E103" s="187">
        <f>+E92+E97</f>
        <v>11020.75</v>
      </c>
      <c r="F103" s="163" t="s">
        <v>24</v>
      </c>
      <c r="G103" s="187">
        <f>+G92+G97</f>
        <v>33585.45</v>
      </c>
      <c r="H103" s="187">
        <f>+H92+H97</f>
        <v>23784.5</v>
      </c>
      <c r="I103" s="187">
        <f>+I92+I97</f>
        <v>0</v>
      </c>
      <c r="J103" s="188">
        <f>+J92+J97</f>
        <v>0</v>
      </c>
    </row>
    <row r="104" spans="1:10" s="163" customFormat="1" ht="13.5">
      <c r="A104" s="185"/>
      <c r="C104" s="162"/>
      <c r="E104" s="199"/>
      <c r="F104" s="190" t="s">
        <v>81</v>
      </c>
      <c r="G104" s="191"/>
      <c r="H104" s="191">
        <f aca="true" t="shared" si="5" ref="H104:J105">+H93+H98</f>
        <v>0</v>
      </c>
      <c r="I104" s="191">
        <f t="shared" si="5"/>
        <v>0</v>
      </c>
      <c r="J104" s="192">
        <f t="shared" si="5"/>
        <v>0</v>
      </c>
    </row>
    <row r="105" spans="1:10" s="163" customFormat="1" ht="13.5">
      <c r="A105" s="185"/>
      <c r="C105" s="162"/>
      <c r="E105" s="199"/>
      <c r="F105" s="190" t="s">
        <v>82</v>
      </c>
      <c r="G105" s="191"/>
      <c r="H105" s="191">
        <f t="shared" si="5"/>
        <v>0</v>
      </c>
      <c r="I105" s="191">
        <f t="shared" si="5"/>
        <v>0</v>
      </c>
      <c r="J105" s="192">
        <f t="shared" si="5"/>
        <v>0</v>
      </c>
    </row>
    <row r="106" spans="1:10" s="163" customFormat="1" ht="13.5">
      <c r="A106" s="185"/>
      <c r="C106" s="162"/>
      <c r="E106" s="199"/>
      <c r="F106" s="163" t="s">
        <v>25</v>
      </c>
      <c r="G106" s="187"/>
      <c r="H106" s="187">
        <f>+H95+H100</f>
        <v>9049.94</v>
      </c>
      <c r="I106" s="187"/>
      <c r="J106" s="184"/>
    </row>
    <row r="107" spans="1:10" s="135" customFormat="1" ht="13.5">
      <c r="A107" s="185"/>
      <c r="B107" s="163"/>
      <c r="C107" s="162"/>
      <c r="D107" s="163"/>
      <c r="E107" s="187"/>
      <c r="F107" s="163"/>
      <c r="G107" s="187"/>
      <c r="H107" s="187"/>
      <c r="I107" s="187"/>
      <c r="J107" s="197"/>
    </row>
    <row r="108" spans="1:10" s="135" customFormat="1" ht="13.5">
      <c r="A108" s="173"/>
      <c r="B108" s="162"/>
      <c r="C108" s="162"/>
      <c r="D108" s="163"/>
      <c r="E108" s="167"/>
      <c r="F108" s="2"/>
      <c r="G108" s="141"/>
      <c r="H108" s="142"/>
      <c r="I108" s="231"/>
      <c r="J108" s="198"/>
    </row>
    <row r="109" spans="1:10" s="135" customFormat="1" ht="12.75" customHeight="1">
      <c r="A109" s="702"/>
      <c r="B109" s="702"/>
      <c r="C109" s="200"/>
      <c r="D109" s="201"/>
      <c r="E109" s="205"/>
      <c r="F109" s="203"/>
      <c r="G109" s="237"/>
      <c r="H109" s="202"/>
      <c r="I109" s="238"/>
      <c r="J109" s="239"/>
    </row>
    <row r="110" spans="1:10" s="135" customFormat="1" ht="13.5">
      <c r="A110" s="697" t="s">
        <v>105</v>
      </c>
      <c r="B110" s="697"/>
      <c r="C110" s="697"/>
      <c r="D110" s="190" t="s">
        <v>96</v>
      </c>
      <c r="E110" s="187">
        <f>E86+E103</f>
        <v>156743.69</v>
      </c>
      <c r="F110" s="194" t="s">
        <v>24</v>
      </c>
      <c r="G110" s="187">
        <f>G103+G86</f>
        <v>1202745.72</v>
      </c>
      <c r="H110" s="187">
        <f>H103+H86</f>
        <v>773307.3400000001</v>
      </c>
      <c r="I110" s="187">
        <f>I103+I86</f>
        <v>493003.48000000004</v>
      </c>
      <c r="J110" s="188">
        <f>J103+J86</f>
        <v>493003.48000000004</v>
      </c>
    </row>
    <row r="111" spans="1:10" s="135" customFormat="1" ht="13.5">
      <c r="A111" s="208"/>
      <c r="B111" s="240"/>
      <c r="C111" s="240"/>
      <c r="D111" s="190"/>
      <c r="E111" s="209"/>
      <c r="F111" s="190" t="s">
        <v>81</v>
      </c>
      <c r="G111" s="187"/>
      <c r="H111" s="191">
        <f aca="true" t="shared" si="6" ref="H111:J112">H104+H87</f>
        <v>30173.88</v>
      </c>
      <c r="I111" s="191">
        <f t="shared" si="6"/>
        <v>0</v>
      </c>
      <c r="J111" s="192">
        <f t="shared" si="6"/>
        <v>0</v>
      </c>
    </row>
    <row r="112" spans="1:10" s="135" customFormat="1" ht="13.5">
      <c r="A112" s="173"/>
      <c r="B112" s="162"/>
      <c r="C112" s="162"/>
      <c r="D112" s="163"/>
      <c r="E112" s="209"/>
      <c r="F112" s="210" t="s">
        <v>82</v>
      </c>
      <c r="G112" s="187"/>
      <c r="H112" s="191">
        <f t="shared" si="6"/>
        <v>0</v>
      </c>
      <c r="I112" s="191">
        <f t="shared" si="6"/>
        <v>0</v>
      </c>
      <c r="J112" s="192">
        <f t="shared" si="6"/>
        <v>0</v>
      </c>
    </row>
    <row r="113" spans="1:10" s="135" customFormat="1" ht="13.5">
      <c r="A113" s="173"/>
      <c r="B113" s="162"/>
      <c r="C113" s="162"/>
      <c r="D113" s="163"/>
      <c r="E113" s="209"/>
      <c r="F113" s="194" t="s">
        <v>25</v>
      </c>
      <c r="G113" s="187"/>
      <c r="H113" s="187">
        <f>H106+H89</f>
        <v>222084.24</v>
      </c>
      <c r="I113" s="187"/>
      <c r="J113" s="188"/>
    </row>
    <row r="114" spans="1:10" s="135" customFormat="1" ht="13.5">
      <c r="A114" s="211"/>
      <c r="B114" s="212"/>
      <c r="C114" s="212"/>
      <c r="D114" s="213"/>
      <c r="E114" s="241"/>
      <c r="F114" s="242"/>
      <c r="G114" s="243"/>
      <c r="H114" s="214"/>
      <c r="I114" s="244"/>
      <c r="J114" s="216"/>
    </row>
    <row r="115" spans="1:10" s="135" customFormat="1" ht="13.5">
      <c r="A115" s="173"/>
      <c r="B115" s="162"/>
      <c r="C115" s="162"/>
      <c r="D115" s="163"/>
      <c r="E115" s="187"/>
      <c r="F115" s="165"/>
      <c r="G115" s="245"/>
      <c r="H115" s="167"/>
      <c r="I115" s="168"/>
      <c r="J115" s="184"/>
    </row>
    <row r="116" spans="1:10" ht="13.5">
      <c r="A116" s="173"/>
      <c r="B116" s="162"/>
      <c r="C116" s="162"/>
      <c r="E116" s="142"/>
      <c r="G116" s="171"/>
      <c r="H116" s="167"/>
      <c r="I116" s="168"/>
      <c r="J116" s="184"/>
    </row>
    <row r="117" spans="1:10" ht="19.5" customHeight="1">
      <c r="A117" s="701" t="s">
        <v>73</v>
      </c>
      <c r="B117" s="701"/>
      <c r="C117" s="246" t="s">
        <v>106</v>
      </c>
      <c r="D117" s="218" t="s">
        <v>107</v>
      </c>
      <c r="E117" s="219"/>
      <c r="F117" s="220"/>
      <c r="G117" s="221"/>
      <c r="H117" s="222"/>
      <c r="I117" s="223"/>
      <c r="J117" s="224"/>
    </row>
    <row r="118" spans="1:10" ht="13.5">
      <c r="A118" s="173"/>
      <c r="B118" s="162"/>
      <c r="C118" s="162"/>
      <c r="D118" s="163"/>
      <c r="E118" s="187"/>
      <c r="F118" s="165"/>
      <c r="G118" s="171"/>
      <c r="H118" s="167"/>
      <c r="I118" s="168"/>
      <c r="J118" s="184"/>
    </row>
    <row r="119" spans="1:10" ht="13.5">
      <c r="A119" s="185">
        <v>2001</v>
      </c>
      <c r="B119" s="165" t="s">
        <v>77</v>
      </c>
      <c r="C119" s="162" t="s">
        <v>74</v>
      </c>
      <c r="D119" s="163" t="s">
        <v>108</v>
      </c>
      <c r="E119" s="142"/>
      <c r="G119" s="171"/>
      <c r="H119" s="167"/>
      <c r="I119" s="168"/>
      <c r="J119" s="184"/>
    </row>
    <row r="120" spans="1:10" ht="13.5">
      <c r="A120" s="173"/>
      <c r="B120" s="135" t="s">
        <v>79</v>
      </c>
      <c r="C120" s="162"/>
      <c r="D120" s="4" t="s">
        <v>80</v>
      </c>
      <c r="E120" s="53"/>
      <c r="F120" s="175" t="s">
        <v>24</v>
      </c>
      <c r="G120" s="72">
        <v>0</v>
      </c>
      <c r="H120" s="72">
        <v>9000</v>
      </c>
      <c r="I120" s="72">
        <v>7000</v>
      </c>
      <c r="J120" s="73">
        <v>7000</v>
      </c>
    </row>
    <row r="121" spans="1:10" ht="13.5">
      <c r="A121" s="173"/>
      <c r="B121" s="162"/>
      <c r="C121" s="162"/>
      <c r="E121" s="53"/>
      <c r="F121" s="176" t="s">
        <v>81</v>
      </c>
      <c r="G121" s="177"/>
      <c r="H121" s="178">
        <v>0</v>
      </c>
      <c r="I121" s="178">
        <v>0</v>
      </c>
      <c r="J121" s="179">
        <v>0</v>
      </c>
    </row>
    <row r="122" spans="1:10" ht="13.5">
      <c r="A122" s="173"/>
      <c r="B122" s="162"/>
      <c r="C122" s="162"/>
      <c r="E122" s="53"/>
      <c r="F122" s="176" t="s">
        <v>82</v>
      </c>
      <c r="G122" s="180"/>
      <c r="H122" s="180">
        <v>0</v>
      </c>
      <c r="I122" s="180">
        <v>0</v>
      </c>
      <c r="J122" s="181">
        <v>0</v>
      </c>
    </row>
    <row r="123" spans="1:10" ht="13.5">
      <c r="A123" s="173"/>
      <c r="B123" s="162"/>
      <c r="C123" s="162"/>
      <c r="E123" s="53"/>
      <c r="F123" s="175" t="s">
        <v>25</v>
      </c>
      <c r="G123" s="72"/>
      <c r="H123" s="72">
        <v>0</v>
      </c>
      <c r="I123" s="177"/>
      <c r="J123" s="182"/>
    </row>
    <row r="124" spans="1:10" ht="13.5">
      <c r="A124" s="173"/>
      <c r="B124" s="162"/>
      <c r="C124" s="162"/>
      <c r="E124" s="141"/>
      <c r="G124" s="141"/>
      <c r="H124" s="142"/>
      <c r="I124" s="141"/>
      <c r="J124" s="198"/>
    </row>
    <row r="125" spans="1:10" ht="13.5">
      <c r="A125" s="173"/>
      <c r="B125" s="194" t="s">
        <v>83</v>
      </c>
      <c r="C125" s="162" t="s">
        <v>74</v>
      </c>
      <c r="D125" s="163" t="s">
        <v>108</v>
      </c>
      <c r="E125" s="209"/>
      <c r="F125" s="194" t="s">
        <v>24</v>
      </c>
      <c r="G125" s="187">
        <f>+G120</f>
        <v>0</v>
      </c>
      <c r="H125" s="187">
        <f>+H120</f>
        <v>9000</v>
      </c>
      <c r="I125" s="187">
        <f>+I120</f>
        <v>7000</v>
      </c>
      <c r="J125" s="188">
        <f>+J120</f>
        <v>7000</v>
      </c>
    </row>
    <row r="126" spans="1:10" ht="13.5">
      <c r="A126" s="173"/>
      <c r="B126" s="162"/>
      <c r="C126" s="162"/>
      <c r="E126" s="167"/>
      <c r="F126" s="190" t="s">
        <v>81</v>
      </c>
      <c r="G126" s="191"/>
      <c r="H126" s="191">
        <f aca="true" t="shared" si="7" ref="H126:J127">+H121</f>
        <v>0</v>
      </c>
      <c r="I126" s="191">
        <f t="shared" si="7"/>
        <v>0</v>
      </c>
      <c r="J126" s="192">
        <f t="shared" si="7"/>
        <v>0</v>
      </c>
    </row>
    <row r="127" spans="1:10" ht="13.5">
      <c r="A127" s="173"/>
      <c r="B127" s="162"/>
      <c r="C127" s="162"/>
      <c r="E127" s="167"/>
      <c r="F127" s="210" t="s">
        <v>82</v>
      </c>
      <c r="G127" s="191"/>
      <c r="H127" s="191">
        <f t="shared" si="7"/>
        <v>0</v>
      </c>
      <c r="I127" s="191">
        <f t="shared" si="7"/>
        <v>0</v>
      </c>
      <c r="J127" s="192">
        <f t="shared" si="7"/>
        <v>0</v>
      </c>
    </row>
    <row r="128" spans="1:10" ht="13.5">
      <c r="A128" s="173"/>
      <c r="B128" s="162"/>
      <c r="C128" s="162"/>
      <c r="E128" s="167"/>
      <c r="F128" s="194" t="s">
        <v>25</v>
      </c>
      <c r="G128" s="187"/>
      <c r="H128" s="187">
        <f>+H123</f>
        <v>0</v>
      </c>
      <c r="I128" s="187"/>
      <c r="J128" s="188"/>
    </row>
    <row r="129" spans="1:10" ht="13.5">
      <c r="A129" s="173"/>
      <c r="B129" s="162"/>
      <c r="C129" s="162"/>
      <c r="E129" s="142"/>
      <c r="G129" s="171"/>
      <c r="H129" s="167"/>
      <c r="I129" s="168"/>
      <c r="J129" s="184"/>
    </row>
    <row r="130" spans="1:10" ht="13.5">
      <c r="A130" s="185">
        <v>2002</v>
      </c>
      <c r="B130" s="165" t="s">
        <v>77</v>
      </c>
      <c r="C130" s="162" t="s">
        <v>98</v>
      </c>
      <c r="D130" s="163" t="s">
        <v>109</v>
      </c>
      <c r="E130" s="142"/>
      <c r="G130" s="171"/>
      <c r="H130" s="167"/>
      <c r="I130" s="168"/>
      <c r="J130" s="184"/>
    </row>
    <row r="131" spans="1:10" ht="13.5">
      <c r="A131" s="173"/>
      <c r="B131" s="135" t="s">
        <v>79</v>
      </c>
      <c r="C131" s="162"/>
      <c r="D131" s="4" t="s">
        <v>80</v>
      </c>
      <c r="E131" s="53"/>
      <c r="F131" s="175" t="s">
        <v>24</v>
      </c>
      <c r="G131" s="72"/>
      <c r="H131" s="72">
        <v>0</v>
      </c>
      <c r="I131" s="72">
        <v>0</v>
      </c>
      <c r="J131" s="73">
        <v>0</v>
      </c>
    </row>
    <row r="132" spans="1:10" ht="13.5">
      <c r="A132" s="173"/>
      <c r="B132" s="162"/>
      <c r="C132" s="162"/>
      <c r="E132" s="53"/>
      <c r="F132" s="176" t="s">
        <v>81</v>
      </c>
      <c r="G132" s="177"/>
      <c r="H132" s="178">
        <v>0</v>
      </c>
      <c r="I132" s="178">
        <v>0</v>
      </c>
      <c r="J132" s="179">
        <v>0</v>
      </c>
    </row>
    <row r="133" spans="1:10" ht="13.5">
      <c r="A133" s="173"/>
      <c r="B133" s="162"/>
      <c r="C133" s="162"/>
      <c r="E133" s="53"/>
      <c r="F133" s="176" t="s">
        <v>82</v>
      </c>
      <c r="G133" s="180"/>
      <c r="H133" s="180">
        <v>0</v>
      </c>
      <c r="I133" s="180">
        <v>0</v>
      </c>
      <c r="J133" s="181">
        <v>0</v>
      </c>
    </row>
    <row r="134" spans="1:10" ht="13.5">
      <c r="A134" s="173"/>
      <c r="B134" s="162"/>
      <c r="C134" s="162"/>
      <c r="E134" s="53"/>
      <c r="F134" s="175" t="s">
        <v>25</v>
      </c>
      <c r="G134" s="72"/>
      <c r="H134" s="72">
        <v>0</v>
      </c>
      <c r="I134" s="177"/>
      <c r="J134" s="182"/>
    </row>
    <row r="135" spans="1:10" ht="13.5">
      <c r="A135" s="173"/>
      <c r="B135" s="162"/>
      <c r="C135" s="162"/>
      <c r="E135" s="183"/>
      <c r="F135" s="232"/>
      <c r="G135" s="183"/>
      <c r="H135" s="36"/>
      <c r="I135" s="183"/>
      <c r="J135" s="37"/>
    </row>
    <row r="136" spans="1:10" ht="13.5">
      <c r="A136" s="173"/>
      <c r="B136" s="135" t="s">
        <v>100</v>
      </c>
      <c r="C136" s="162"/>
      <c r="D136" s="4" t="s">
        <v>101</v>
      </c>
      <c r="E136" s="53"/>
      <c r="F136" s="175" t="s">
        <v>24</v>
      </c>
      <c r="G136" s="72"/>
      <c r="H136" s="72">
        <v>0</v>
      </c>
      <c r="I136" s="72">
        <v>0</v>
      </c>
      <c r="J136" s="73">
        <v>0</v>
      </c>
    </row>
    <row r="137" spans="1:10" ht="13.5">
      <c r="A137" s="173"/>
      <c r="B137" s="162"/>
      <c r="C137" s="162"/>
      <c r="E137" s="53"/>
      <c r="F137" s="176" t="s">
        <v>81</v>
      </c>
      <c r="G137" s="177"/>
      <c r="H137" s="178">
        <v>0</v>
      </c>
      <c r="I137" s="178">
        <v>0</v>
      </c>
      <c r="J137" s="179">
        <v>0</v>
      </c>
    </row>
    <row r="138" spans="1:10" ht="13.5">
      <c r="A138" s="173"/>
      <c r="B138" s="162"/>
      <c r="C138" s="162"/>
      <c r="E138" s="53"/>
      <c r="F138" s="176" t="s">
        <v>82</v>
      </c>
      <c r="G138" s="180"/>
      <c r="H138" s="180">
        <v>0</v>
      </c>
      <c r="I138" s="180">
        <v>0</v>
      </c>
      <c r="J138" s="181">
        <v>0</v>
      </c>
    </row>
    <row r="139" spans="1:10" ht="13.5">
      <c r="A139" s="173"/>
      <c r="B139" s="162"/>
      <c r="C139" s="162"/>
      <c r="E139" s="53"/>
      <c r="F139" s="175" t="s">
        <v>25</v>
      </c>
      <c r="G139" s="72"/>
      <c r="H139" s="72">
        <v>0</v>
      </c>
      <c r="I139" s="177"/>
      <c r="J139" s="182"/>
    </row>
    <row r="140" spans="1:10" ht="13.5">
      <c r="A140" s="173"/>
      <c r="B140" s="162"/>
      <c r="C140" s="162"/>
      <c r="E140" s="141"/>
      <c r="G140" s="141"/>
      <c r="H140" s="142"/>
      <c r="I140" s="141"/>
      <c r="J140" s="198"/>
    </row>
    <row r="141" spans="1:10" ht="13.5">
      <c r="A141" s="173"/>
      <c r="B141" s="194" t="s">
        <v>83</v>
      </c>
      <c r="C141" s="162" t="s">
        <v>98</v>
      </c>
      <c r="D141" s="163" t="s">
        <v>109</v>
      </c>
      <c r="E141" s="209"/>
      <c r="F141" s="194" t="s">
        <v>24</v>
      </c>
      <c r="G141" s="187"/>
      <c r="H141" s="187">
        <f aca="true" t="shared" si="8" ref="H141:J142">H136+H131</f>
        <v>0</v>
      </c>
      <c r="I141" s="187">
        <f t="shared" si="8"/>
        <v>0</v>
      </c>
      <c r="J141" s="188">
        <f t="shared" si="8"/>
        <v>0</v>
      </c>
    </row>
    <row r="142" spans="1:10" ht="13.5">
      <c r="A142" s="173"/>
      <c r="B142" s="162"/>
      <c r="C142" s="162"/>
      <c r="E142" s="167"/>
      <c r="F142" s="190" t="s">
        <v>81</v>
      </c>
      <c r="G142" s="191"/>
      <c r="H142" s="191">
        <f t="shared" si="8"/>
        <v>0</v>
      </c>
      <c r="I142" s="191">
        <f t="shared" si="8"/>
        <v>0</v>
      </c>
      <c r="J142" s="192">
        <f t="shared" si="8"/>
        <v>0</v>
      </c>
    </row>
    <row r="143" spans="1:10" ht="13.5">
      <c r="A143" s="173"/>
      <c r="B143" s="162"/>
      <c r="C143" s="162"/>
      <c r="E143" s="167"/>
      <c r="F143" s="210" t="s">
        <v>82</v>
      </c>
      <c r="G143" s="191"/>
      <c r="H143" s="191">
        <f>H138+H133</f>
        <v>0</v>
      </c>
      <c r="I143" s="191">
        <f>I138+I133</f>
        <v>0</v>
      </c>
      <c r="J143" s="192">
        <f>+J133+J138</f>
        <v>0</v>
      </c>
    </row>
    <row r="144" spans="1:10" ht="13.5">
      <c r="A144" s="173"/>
      <c r="B144" s="162"/>
      <c r="C144" s="162"/>
      <c r="E144" s="167"/>
      <c r="F144" s="194" t="s">
        <v>25</v>
      </c>
      <c r="G144" s="187"/>
      <c r="H144" s="187">
        <f>H139+H134</f>
        <v>0</v>
      </c>
      <c r="I144" s="247"/>
      <c r="J144" s="248"/>
    </row>
    <row r="145" spans="1:10" ht="13.5">
      <c r="A145" s="173"/>
      <c r="B145" s="162"/>
      <c r="C145" s="162"/>
      <c r="E145" s="187"/>
      <c r="F145" s="165"/>
      <c r="G145" s="171"/>
      <c r="H145" s="167"/>
      <c r="I145" s="168"/>
      <c r="J145" s="184"/>
    </row>
    <row r="146" spans="1:10" ht="13.5">
      <c r="A146" s="702"/>
      <c r="B146" s="702"/>
      <c r="C146" s="200"/>
      <c r="D146" s="201"/>
      <c r="E146" s="205"/>
      <c r="F146" s="203"/>
      <c r="G146" s="237"/>
      <c r="H146" s="202"/>
      <c r="I146" s="238"/>
      <c r="J146" s="239"/>
    </row>
    <row r="147" spans="1:10" ht="13.5">
      <c r="A147" s="697" t="s">
        <v>110</v>
      </c>
      <c r="B147" s="697"/>
      <c r="C147" s="697"/>
      <c r="D147" s="190" t="s">
        <v>107</v>
      </c>
      <c r="E147" s="187"/>
      <c r="F147" s="194" t="s">
        <v>24</v>
      </c>
      <c r="G147" s="187">
        <f>G141+G125</f>
        <v>0</v>
      </c>
      <c r="H147" s="187">
        <f>H141+H125</f>
        <v>9000</v>
      </c>
      <c r="I147" s="187">
        <f>I141+I125</f>
        <v>7000</v>
      </c>
      <c r="J147" s="188">
        <f>J141+J125</f>
        <v>7000</v>
      </c>
    </row>
    <row r="148" spans="1:10" ht="13.5">
      <c r="A148" s="208"/>
      <c r="B148" s="240"/>
      <c r="C148" s="240"/>
      <c r="D148" s="190"/>
      <c r="E148" s="209"/>
      <c r="F148" s="190" t="s">
        <v>81</v>
      </c>
      <c r="G148" s="187"/>
      <c r="H148" s="191">
        <f>H126+H142</f>
        <v>0</v>
      </c>
      <c r="I148" s="191">
        <f>I142+I126</f>
        <v>0</v>
      </c>
      <c r="J148" s="192">
        <f>J142+J126</f>
        <v>0</v>
      </c>
    </row>
    <row r="149" spans="1:10" ht="13.5">
      <c r="A149" s="173"/>
      <c r="B149" s="162"/>
      <c r="C149" s="162"/>
      <c r="D149" s="163"/>
      <c r="E149" s="209"/>
      <c r="F149" s="210" t="s">
        <v>82</v>
      </c>
      <c r="G149" s="187"/>
      <c r="H149" s="191">
        <f>H127+H143</f>
        <v>0</v>
      </c>
      <c r="I149" s="191">
        <f>I127+I143</f>
        <v>0</v>
      </c>
      <c r="J149" s="192">
        <f>J127+J143</f>
        <v>0</v>
      </c>
    </row>
    <row r="150" spans="1:10" ht="13.5">
      <c r="A150" s="173"/>
      <c r="B150" s="162"/>
      <c r="C150" s="162"/>
      <c r="D150" s="163"/>
      <c r="E150" s="209"/>
      <c r="F150" s="194" t="s">
        <v>25</v>
      </c>
      <c r="G150" s="187"/>
      <c r="H150" s="187">
        <f>H144+H128</f>
        <v>0</v>
      </c>
      <c r="I150" s="187"/>
      <c r="J150" s="188"/>
    </row>
    <row r="151" spans="1:10" ht="13.5">
      <c r="A151" s="211"/>
      <c r="B151" s="212"/>
      <c r="C151" s="212"/>
      <c r="D151" s="213"/>
      <c r="E151" s="241"/>
      <c r="F151" s="242"/>
      <c r="G151" s="243"/>
      <c r="H151" s="214"/>
      <c r="I151" s="244"/>
      <c r="J151" s="216"/>
    </row>
    <row r="152" spans="1:10" ht="13.5">
      <c r="A152" s="173"/>
      <c r="B152" s="162"/>
      <c r="C152" s="162"/>
      <c r="E152" s="187"/>
      <c r="F152" s="165"/>
      <c r="G152" s="171"/>
      <c r="H152" s="167"/>
      <c r="I152" s="168"/>
      <c r="J152" s="184"/>
    </row>
    <row r="153" spans="1:10" ht="13.5">
      <c r="A153" s="173"/>
      <c r="B153" s="162"/>
      <c r="C153" s="162"/>
      <c r="E153" s="142"/>
      <c r="G153" s="171"/>
      <c r="H153" s="167"/>
      <c r="I153" s="168"/>
      <c r="J153" s="184"/>
    </row>
    <row r="154" spans="1:10" ht="23.25" customHeight="1">
      <c r="A154" s="701" t="s">
        <v>73</v>
      </c>
      <c r="B154" s="701"/>
      <c r="C154" s="246" t="s">
        <v>111</v>
      </c>
      <c r="D154" s="218" t="s">
        <v>112</v>
      </c>
      <c r="E154" s="219"/>
      <c r="F154" s="220"/>
      <c r="G154" s="221"/>
      <c r="H154" s="222"/>
      <c r="I154" s="223"/>
      <c r="J154" s="224"/>
    </row>
    <row r="155" spans="1:10" ht="13.5">
      <c r="A155" s="173"/>
      <c r="B155" s="162"/>
      <c r="C155" s="162"/>
      <c r="E155" s="142"/>
      <c r="G155" s="171"/>
      <c r="H155" s="167"/>
      <c r="I155" s="168"/>
      <c r="J155" s="184"/>
    </row>
    <row r="156" spans="1:10" ht="13.5">
      <c r="A156" s="185">
        <v>6001</v>
      </c>
      <c r="B156" s="165" t="s">
        <v>77</v>
      </c>
      <c r="C156" s="162" t="s">
        <v>74</v>
      </c>
      <c r="D156" s="163" t="s">
        <v>113</v>
      </c>
      <c r="E156" s="142"/>
      <c r="G156" s="171"/>
      <c r="H156" s="167"/>
      <c r="I156" s="168"/>
      <c r="J156" s="184"/>
    </row>
    <row r="157" spans="1:10" ht="13.5">
      <c r="A157" s="173"/>
      <c r="B157" s="135" t="s">
        <v>79</v>
      </c>
      <c r="C157" s="162"/>
      <c r="D157" s="4" t="s">
        <v>80</v>
      </c>
      <c r="E157" s="53"/>
      <c r="F157" s="175" t="s">
        <v>24</v>
      </c>
      <c r="G157" s="72"/>
      <c r="H157" s="72">
        <v>0</v>
      </c>
      <c r="I157" s="72">
        <v>0</v>
      </c>
      <c r="J157" s="73">
        <v>0</v>
      </c>
    </row>
    <row r="158" spans="1:10" ht="13.5">
      <c r="A158" s="173"/>
      <c r="B158" s="162"/>
      <c r="C158" s="162"/>
      <c r="E158" s="53"/>
      <c r="F158" s="176" t="s">
        <v>81</v>
      </c>
      <c r="G158" s="177"/>
      <c r="H158" s="178">
        <v>0</v>
      </c>
      <c r="I158" s="178">
        <v>0</v>
      </c>
      <c r="J158" s="179">
        <v>0</v>
      </c>
    </row>
    <row r="159" spans="1:10" ht="13.5">
      <c r="A159" s="173"/>
      <c r="B159" s="162"/>
      <c r="C159" s="162"/>
      <c r="E159" s="53"/>
      <c r="F159" s="176" t="s">
        <v>82</v>
      </c>
      <c r="G159" s="180"/>
      <c r="H159" s="180">
        <v>0</v>
      </c>
      <c r="I159" s="180">
        <v>0</v>
      </c>
      <c r="J159" s="181">
        <v>0</v>
      </c>
    </row>
    <row r="160" spans="1:10" ht="13.5">
      <c r="A160" s="173"/>
      <c r="B160" s="162"/>
      <c r="C160" s="162"/>
      <c r="E160" s="53"/>
      <c r="F160" s="175" t="s">
        <v>25</v>
      </c>
      <c r="G160" s="72"/>
      <c r="H160" s="72">
        <v>0</v>
      </c>
      <c r="I160" s="177"/>
      <c r="J160" s="182"/>
    </row>
    <row r="161" spans="1:10" ht="13.5">
      <c r="A161" s="173"/>
      <c r="B161" s="162"/>
      <c r="C161" s="162"/>
      <c r="E161" s="183"/>
      <c r="F161" s="232"/>
      <c r="G161" s="183"/>
      <c r="H161" s="36"/>
      <c r="I161" s="183"/>
      <c r="J161" s="37"/>
    </row>
    <row r="162" spans="1:10" ht="13.5">
      <c r="A162" s="173"/>
      <c r="B162" s="135" t="s">
        <v>114</v>
      </c>
      <c r="C162" s="162"/>
      <c r="D162" s="4" t="s">
        <v>115</v>
      </c>
      <c r="E162" s="53">
        <v>0</v>
      </c>
      <c r="F162" s="175" t="s">
        <v>24</v>
      </c>
      <c r="G162" s="72">
        <v>0</v>
      </c>
      <c r="H162" s="72">
        <v>0</v>
      </c>
      <c r="I162" s="72">
        <v>0</v>
      </c>
      <c r="J162" s="73">
        <v>0</v>
      </c>
    </row>
    <row r="163" spans="1:10" ht="13.5">
      <c r="A163" s="173"/>
      <c r="B163" s="162"/>
      <c r="C163" s="162"/>
      <c r="E163" s="53"/>
      <c r="F163" s="176" t="s">
        <v>81</v>
      </c>
      <c r="G163" s="177"/>
      <c r="H163" s="178">
        <v>0</v>
      </c>
      <c r="I163" s="178">
        <v>0</v>
      </c>
      <c r="J163" s="179">
        <v>0</v>
      </c>
    </row>
    <row r="164" spans="1:10" ht="13.5">
      <c r="A164" s="173"/>
      <c r="B164" s="162"/>
      <c r="C164" s="162"/>
      <c r="E164" s="53"/>
      <c r="F164" s="176" t="s">
        <v>82</v>
      </c>
      <c r="G164" s="180"/>
      <c r="H164" s="180">
        <v>0</v>
      </c>
      <c r="I164" s="180">
        <v>0</v>
      </c>
      <c r="J164" s="181">
        <v>0</v>
      </c>
    </row>
    <row r="165" spans="1:10" ht="13.5">
      <c r="A165" s="173"/>
      <c r="B165" s="162"/>
      <c r="C165" s="162"/>
      <c r="E165" s="53"/>
      <c r="F165" s="175" t="s">
        <v>25</v>
      </c>
      <c r="G165" s="72"/>
      <c r="H165" s="72">
        <v>0</v>
      </c>
      <c r="I165" s="177"/>
      <c r="J165" s="182"/>
    </row>
    <row r="166" spans="1:10" ht="13.5">
      <c r="A166" s="173"/>
      <c r="B166" s="162"/>
      <c r="C166" s="162"/>
      <c r="E166" s="183"/>
      <c r="F166" s="232"/>
      <c r="G166" s="183"/>
      <c r="H166" s="36"/>
      <c r="I166" s="183"/>
      <c r="J166" s="37"/>
    </row>
    <row r="167" spans="1:10" ht="13.5">
      <c r="A167" s="173"/>
      <c r="B167" s="162"/>
      <c r="C167" s="162"/>
      <c r="E167" s="141"/>
      <c r="G167" s="141"/>
      <c r="H167" s="142"/>
      <c r="I167" s="141"/>
      <c r="J167" s="198"/>
    </row>
    <row r="168" spans="1:10" ht="13.5">
      <c r="A168" s="173"/>
      <c r="B168" s="194" t="s">
        <v>83</v>
      </c>
      <c r="C168" s="162" t="s">
        <v>74</v>
      </c>
      <c r="D168" s="163" t="s">
        <v>113</v>
      </c>
      <c r="E168" s="209">
        <f>+E157+E162</f>
        <v>0</v>
      </c>
      <c r="F168" s="194" t="s">
        <v>24</v>
      </c>
      <c r="G168" s="187">
        <f>+G157+G162</f>
        <v>0</v>
      </c>
      <c r="H168" s="187">
        <f>+H157+H162</f>
        <v>0</v>
      </c>
      <c r="I168" s="187">
        <f>+I157+I162</f>
        <v>0</v>
      </c>
      <c r="J168" s="188">
        <f>+J157+J162</f>
        <v>0</v>
      </c>
    </row>
    <row r="169" spans="1:10" ht="13.5">
      <c r="A169" s="173"/>
      <c r="B169" s="194"/>
      <c r="C169" s="162"/>
      <c r="D169" s="163"/>
      <c r="E169" s="167"/>
      <c r="F169" s="190" t="s">
        <v>81</v>
      </c>
      <c r="G169" s="191"/>
      <c r="H169" s="191">
        <f aca="true" t="shared" si="9" ref="H169:J170">+H158+H163</f>
        <v>0</v>
      </c>
      <c r="I169" s="191">
        <f t="shared" si="9"/>
        <v>0</v>
      </c>
      <c r="J169" s="192">
        <f t="shared" si="9"/>
        <v>0</v>
      </c>
    </row>
    <row r="170" spans="1:10" ht="13.5">
      <c r="A170" s="173"/>
      <c r="B170" s="162"/>
      <c r="C170" s="162"/>
      <c r="E170" s="167"/>
      <c r="F170" s="210" t="s">
        <v>82</v>
      </c>
      <c r="G170" s="191"/>
      <c r="H170" s="191">
        <f t="shared" si="9"/>
        <v>0</v>
      </c>
      <c r="I170" s="191">
        <f t="shared" si="9"/>
        <v>0</v>
      </c>
      <c r="J170" s="192">
        <f t="shared" si="9"/>
        <v>0</v>
      </c>
    </row>
    <row r="171" spans="1:10" ht="13.5">
      <c r="A171" s="173"/>
      <c r="B171" s="162"/>
      <c r="C171" s="162"/>
      <c r="E171" s="167"/>
      <c r="F171" s="194" t="s">
        <v>25</v>
      </c>
      <c r="G171" s="187"/>
      <c r="H171" s="187">
        <f>+H160+H165</f>
        <v>0</v>
      </c>
      <c r="I171" s="187"/>
      <c r="J171" s="188"/>
    </row>
    <row r="172" spans="1:10" ht="13.5">
      <c r="A172" s="173"/>
      <c r="B172" s="162"/>
      <c r="C172" s="162"/>
      <c r="E172" s="142"/>
      <c r="G172" s="171"/>
      <c r="H172" s="167"/>
      <c r="I172" s="168"/>
      <c r="J172" s="184"/>
    </row>
    <row r="173" spans="1:10" ht="13.5">
      <c r="A173" s="700"/>
      <c r="B173" s="700"/>
      <c r="C173" s="200"/>
      <c r="D173" s="201"/>
      <c r="E173" s="205"/>
      <c r="F173" s="203"/>
      <c r="G173" s="237"/>
      <c r="H173" s="202"/>
      <c r="I173" s="238"/>
      <c r="J173" s="239"/>
    </row>
    <row r="174" spans="1:10" ht="13.5">
      <c r="A174" s="697" t="s">
        <v>116</v>
      </c>
      <c r="B174" s="697"/>
      <c r="C174" s="697"/>
      <c r="D174" s="190" t="s">
        <v>112</v>
      </c>
      <c r="E174" s="209">
        <f>+E168</f>
        <v>0</v>
      </c>
      <c r="F174" s="194" t="s">
        <v>24</v>
      </c>
      <c r="G174" s="187">
        <f>G168</f>
        <v>0</v>
      </c>
      <c r="H174" s="187">
        <f aca="true" t="shared" si="10" ref="H174:J176">+H168</f>
        <v>0</v>
      </c>
      <c r="I174" s="187">
        <f t="shared" si="10"/>
        <v>0</v>
      </c>
      <c r="J174" s="188">
        <f t="shared" si="10"/>
        <v>0</v>
      </c>
    </row>
    <row r="175" spans="1:10" ht="13.5">
      <c r="A175" s="170"/>
      <c r="B175" s="249"/>
      <c r="C175" s="250"/>
      <c r="D175" s="163"/>
      <c r="E175" s="209"/>
      <c r="F175" s="210" t="s">
        <v>81</v>
      </c>
      <c r="G175" s="187"/>
      <c r="H175" s="191">
        <f t="shared" si="10"/>
        <v>0</v>
      </c>
      <c r="I175" s="191">
        <f t="shared" si="10"/>
        <v>0</v>
      </c>
      <c r="J175" s="192">
        <f t="shared" si="10"/>
        <v>0</v>
      </c>
    </row>
    <row r="176" spans="1:10" ht="13.5">
      <c r="A176" s="173"/>
      <c r="B176" s="162"/>
      <c r="C176" s="162"/>
      <c r="D176" s="163"/>
      <c r="E176" s="209"/>
      <c r="F176" s="210" t="s">
        <v>82</v>
      </c>
      <c r="G176" s="187"/>
      <c r="H176" s="191">
        <f t="shared" si="10"/>
        <v>0</v>
      </c>
      <c r="I176" s="191">
        <f t="shared" si="10"/>
        <v>0</v>
      </c>
      <c r="J176" s="192">
        <f t="shared" si="10"/>
        <v>0</v>
      </c>
    </row>
    <row r="177" spans="1:10" ht="13.5">
      <c r="A177" s="173"/>
      <c r="B177" s="162"/>
      <c r="C177" s="162"/>
      <c r="D177" s="163"/>
      <c r="E177" s="209"/>
      <c r="F177" s="194" t="s">
        <v>25</v>
      </c>
      <c r="G177" s="187"/>
      <c r="H177" s="187">
        <f>+H171</f>
        <v>0</v>
      </c>
      <c r="I177" s="187"/>
      <c r="J177" s="188"/>
    </row>
    <row r="178" spans="1:10" ht="13.5">
      <c r="A178" s="211"/>
      <c r="B178" s="212"/>
      <c r="C178" s="212"/>
      <c r="D178" s="213"/>
      <c r="E178" s="241"/>
      <c r="F178" s="242"/>
      <c r="G178" s="243"/>
      <c r="H178" s="214"/>
      <c r="I178" s="244"/>
      <c r="J178" s="216"/>
    </row>
    <row r="179" spans="1:10" ht="13.5">
      <c r="A179" s="173"/>
      <c r="B179" s="162"/>
      <c r="C179" s="162"/>
      <c r="E179" s="142"/>
      <c r="G179" s="171"/>
      <c r="H179" s="167"/>
      <c r="I179" s="168"/>
      <c r="J179" s="184"/>
    </row>
    <row r="180" spans="1:10" ht="21" customHeight="1">
      <c r="A180" s="701" t="s">
        <v>73</v>
      </c>
      <c r="B180" s="701"/>
      <c r="C180" s="246" t="s">
        <v>117</v>
      </c>
      <c r="D180" s="218" t="s">
        <v>118</v>
      </c>
      <c r="E180" s="219"/>
      <c r="F180" s="220"/>
      <c r="G180" s="221"/>
      <c r="H180" s="222"/>
      <c r="I180" s="223"/>
      <c r="J180" s="224"/>
    </row>
    <row r="181" spans="1:10" ht="13.5">
      <c r="A181" s="173"/>
      <c r="B181" s="162"/>
      <c r="C181" s="162"/>
      <c r="D181" s="163"/>
      <c r="E181" s="187"/>
      <c r="F181" s="165"/>
      <c r="G181" s="171"/>
      <c r="H181" s="167"/>
      <c r="I181" s="168"/>
      <c r="J181" s="184"/>
    </row>
    <row r="182" spans="1:10" ht="13.5">
      <c r="A182" s="185">
        <v>9901</v>
      </c>
      <c r="B182" s="165" t="s">
        <v>77</v>
      </c>
      <c r="C182" s="162" t="s">
        <v>74</v>
      </c>
      <c r="D182" s="163" t="s">
        <v>119</v>
      </c>
      <c r="E182" s="142"/>
      <c r="G182" s="171"/>
      <c r="H182" s="167"/>
      <c r="I182" s="168"/>
      <c r="J182" s="184"/>
    </row>
    <row r="183" spans="1:10" ht="24.75" customHeight="1">
      <c r="A183" s="28"/>
      <c r="B183" s="135" t="s">
        <v>120</v>
      </c>
      <c r="C183" s="162"/>
      <c r="D183" s="4" t="s">
        <v>121</v>
      </c>
      <c r="E183" s="53">
        <v>0</v>
      </c>
      <c r="F183" s="175" t="s">
        <v>24</v>
      </c>
      <c r="G183" s="72">
        <v>167100</v>
      </c>
      <c r="H183" s="72">
        <v>66700</v>
      </c>
      <c r="I183" s="72">
        <v>66700</v>
      </c>
      <c r="J183" s="73">
        <v>66700</v>
      </c>
    </row>
    <row r="184" spans="1:10" ht="13.5">
      <c r="A184" s="28"/>
      <c r="B184" s="162"/>
      <c r="C184" s="162"/>
      <c r="E184" s="53"/>
      <c r="F184" s="176" t="s">
        <v>81</v>
      </c>
      <c r="G184" s="177"/>
      <c r="H184" s="178">
        <v>0</v>
      </c>
      <c r="I184" s="178">
        <v>0</v>
      </c>
      <c r="J184" s="179">
        <v>0</v>
      </c>
    </row>
    <row r="185" spans="1:10" ht="13.5">
      <c r="A185" s="28"/>
      <c r="B185" s="162"/>
      <c r="C185" s="162"/>
      <c r="E185" s="53"/>
      <c r="F185" s="176" t="s">
        <v>82</v>
      </c>
      <c r="G185" s="180"/>
      <c r="H185" s="180">
        <v>0</v>
      </c>
      <c r="I185" s="180">
        <v>0</v>
      </c>
      <c r="J185" s="181">
        <v>0</v>
      </c>
    </row>
    <row r="186" spans="1:10" ht="13.5">
      <c r="A186" s="28"/>
      <c r="B186" s="162"/>
      <c r="C186" s="162"/>
      <c r="E186" s="53"/>
      <c r="F186" s="175" t="s">
        <v>25</v>
      </c>
      <c r="G186" s="72"/>
      <c r="H186" s="72">
        <v>53200</v>
      </c>
      <c r="I186" s="177"/>
      <c r="J186" s="182"/>
    </row>
    <row r="187" spans="1:10" ht="13.5">
      <c r="A187" s="28"/>
      <c r="B187" s="162"/>
      <c r="C187" s="162"/>
      <c r="E187" s="183"/>
      <c r="F187" s="232"/>
      <c r="G187" s="183"/>
      <c r="H187" s="36"/>
      <c r="I187" s="183"/>
      <c r="J187" s="37"/>
    </row>
    <row r="188" spans="1:10" ht="13.5">
      <c r="A188" s="28"/>
      <c r="B188" s="194" t="s">
        <v>83</v>
      </c>
      <c r="C188" s="162" t="s">
        <v>74</v>
      </c>
      <c r="D188" s="163" t="s">
        <v>119</v>
      </c>
      <c r="E188" s="209">
        <f>E183</f>
        <v>0</v>
      </c>
      <c r="F188" s="194" t="s">
        <v>24</v>
      </c>
      <c r="G188" s="187">
        <f>G183</f>
        <v>167100</v>
      </c>
      <c r="H188" s="187">
        <f>H183</f>
        <v>66700</v>
      </c>
      <c r="I188" s="187">
        <f>I183</f>
        <v>66700</v>
      </c>
      <c r="J188" s="188">
        <f>J183</f>
        <v>66700</v>
      </c>
    </row>
    <row r="189" spans="1:10" ht="13.5">
      <c r="A189" s="28"/>
      <c r="B189" s="162"/>
      <c r="C189" s="162"/>
      <c r="E189" s="167"/>
      <c r="F189" s="190" t="s">
        <v>81</v>
      </c>
      <c r="G189" s="251"/>
      <c r="H189" s="251">
        <f aca="true" t="shared" si="11" ref="H189:J190">H184</f>
        <v>0</v>
      </c>
      <c r="I189" s="251">
        <f t="shared" si="11"/>
        <v>0</v>
      </c>
      <c r="J189" s="252">
        <f t="shared" si="11"/>
        <v>0</v>
      </c>
    </row>
    <row r="190" spans="1:10" ht="13.5">
      <c r="A190" s="28"/>
      <c r="B190" s="162"/>
      <c r="C190" s="162"/>
      <c r="E190" s="167"/>
      <c r="F190" s="210" t="s">
        <v>82</v>
      </c>
      <c r="G190" s="247"/>
      <c r="H190" s="251">
        <f t="shared" si="11"/>
        <v>0</v>
      </c>
      <c r="I190" s="251">
        <f t="shared" si="11"/>
        <v>0</v>
      </c>
      <c r="J190" s="252">
        <f t="shared" si="11"/>
        <v>0</v>
      </c>
    </row>
    <row r="191" spans="1:10" s="207" customFormat="1" ht="13.5">
      <c r="A191" s="28"/>
      <c r="B191" s="2"/>
      <c r="C191" s="6"/>
      <c r="D191" s="4"/>
      <c r="E191" s="167"/>
      <c r="F191" s="194" t="s">
        <v>25</v>
      </c>
      <c r="G191" s="247"/>
      <c r="H191" s="247">
        <f>H186</f>
        <v>53200</v>
      </c>
      <c r="I191" s="247"/>
      <c r="J191" s="248"/>
    </row>
    <row r="192" spans="1:10" s="207" customFormat="1" ht="13.5">
      <c r="A192" s="28"/>
      <c r="B192" s="2"/>
      <c r="C192" s="6"/>
      <c r="D192" s="4"/>
      <c r="E192" s="141"/>
      <c r="F192" s="165"/>
      <c r="G192" s="141"/>
      <c r="H192" s="142"/>
      <c r="I192" s="141"/>
      <c r="J192" s="198"/>
    </row>
    <row r="193" spans="1:10" ht="13.5">
      <c r="A193" s="28"/>
      <c r="E193" s="141"/>
      <c r="G193" s="141"/>
      <c r="H193" s="142"/>
      <c r="I193" s="141"/>
      <c r="J193" s="198"/>
    </row>
    <row r="194" spans="1:10" ht="13.5">
      <c r="A194" s="700"/>
      <c r="B194" s="700"/>
      <c r="C194" s="200"/>
      <c r="D194" s="201"/>
      <c r="E194" s="205"/>
      <c r="F194" s="203"/>
      <c r="G194" s="237"/>
      <c r="H194" s="202"/>
      <c r="I194" s="238"/>
      <c r="J194" s="239"/>
    </row>
    <row r="195" spans="1:10" ht="13.5">
      <c r="A195" s="697" t="s">
        <v>122</v>
      </c>
      <c r="B195" s="697"/>
      <c r="C195" s="697"/>
      <c r="D195" s="190" t="s">
        <v>118</v>
      </c>
      <c r="E195" s="209">
        <f>+E188</f>
        <v>0</v>
      </c>
      <c r="F195" s="194" t="s">
        <v>24</v>
      </c>
      <c r="G195" s="187">
        <f>+G188</f>
        <v>167100</v>
      </c>
      <c r="H195" s="187">
        <f>+H188</f>
        <v>66700</v>
      </c>
      <c r="I195" s="187">
        <f>+I188</f>
        <v>66700</v>
      </c>
      <c r="J195" s="188">
        <f>+J188</f>
        <v>66700</v>
      </c>
    </row>
    <row r="196" spans="1:10" ht="13.5">
      <c r="A196" s="28"/>
      <c r="B196" s="162"/>
      <c r="C196" s="162"/>
      <c r="E196" s="167"/>
      <c r="F196" s="190" t="s">
        <v>81</v>
      </c>
      <c r="G196" s="251"/>
      <c r="H196" s="251">
        <f aca="true" t="shared" si="12" ref="H196:J197">+H189</f>
        <v>0</v>
      </c>
      <c r="I196" s="251">
        <f t="shared" si="12"/>
        <v>0</v>
      </c>
      <c r="J196" s="252">
        <f t="shared" si="12"/>
        <v>0</v>
      </c>
    </row>
    <row r="197" spans="1:10" ht="13.5">
      <c r="A197" s="28"/>
      <c r="B197" s="162"/>
      <c r="C197" s="162"/>
      <c r="E197" s="167"/>
      <c r="F197" s="210" t="s">
        <v>82</v>
      </c>
      <c r="G197" s="251"/>
      <c r="H197" s="251">
        <f t="shared" si="12"/>
        <v>0</v>
      </c>
      <c r="I197" s="251">
        <f t="shared" si="12"/>
        <v>0</v>
      </c>
      <c r="J197" s="252">
        <f t="shared" si="12"/>
        <v>0</v>
      </c>
    </row>
    <row r="198" spans="1:10" ht="13.5">
      <c r="A198" s="173"/>
      <c r="B198" s="162"/>
      <c r="C198" s="162"/>
      <c r="D198" s="163"/>
      <c r="E198" s="209"/>
      <c r="F198" s="194" t="s">
        <v>25</v>
      </c>
      <c r="G198" s="187"/>
      <c r="H198" s="187">
        <f>+H191</f>
        <v>53200</v>
      </c>
      <c r="I198" s="187"/>
      <c r="J198" s="188"/>
    </row>
    <row r="199" spans="1:10" ht="13.5">
      <c r="A199" s="21"/>
      <c r="B199" s="24"/>
      <c r="C199" s="24"/>
      <c r="D199" s="253"/>
      <c r="E199" s="254"/>
      <c r="F199" s="255"/>
      <c r="G199" s="256"/>
      <c r="H199" s="257"/>
      <c r="I199" s="258"/>
      <c r="J199" s="259"/>
    </row>
    <row r="200" spans="1:10" ht="13.5">
      <c r="A200" s="697"/>
      <c r="B200" s="697"/>
      <c r="C200" s="162"/>
      <c r="D200" s="190"/>
      <c r="E200" s="187"/>
      <c r="F200" s="165"/>
      <c r="G200" s="245"/>
      <c r="H200" s="209"/>
      <c r="I200" s="260"/>
      <c r="J200" s="197"/>
    </row>
    <row r="201" spans="1:10" ht="13.5">
      <c r="A201" s="697" t="s">
        <v>123</v>
      </c>
      <c r="B201" s="697"/>
      <c r="C201" s="697"/>
      <c r="D201" s="190"/>
      <c r="E201" s="209">
        <f>+E65+E110++E147+E174+E195</f>
        <v>156743.69</v>
      </c>
      <c r="F201" s="194" t="s">
        <v>24</v>
      </c>
      <c r="G201" s="187">
        <f>+G65+G110+G147+G174+G195</f>
        <v>1381845.72</v>
      </c>
      <c r="H201" s="187">
        <f>+H65+H110+H147+H174+H195</f>
        <v>897895.9800000001</v>
      </c>
      <c r="I201" s="187">
        <f>+I65+I110+I147+I174+I195</f>
        <v>608392.12</v>
      </c>
      <c r="J201" s="188">
        <f>+J65+J110+J147+J174+J195</f>
        <v>608392.12</v>
      </c>
    </row>
    <row r="202" spans="1:10" ht="13.5">
      <c r="A202" s="170"/>
      <c r="B202" s="249"/>
      <c r="C202" s="250"/>
      <c r="D202" s="190"/>
      <c r="E202" s="209"/>
      <c r="F202" s="190" t="s">
        <v>81</v>
      </c>
      <c r="G202" s="187"/>
      <c r="H202" s="191">
        <f aca="true" t="shared" si="13" ref="H202:J203">+H66+H111+H148+H175+H196</f>
        <v>30173.88</v>
      </c>
      <c r="I202" s="191">
        <f t="shared" si="13"/>
        <v>0</v>
      </c>
      <c r="J202" s="192">
        <f t="shared" si="13"/>
        <v>0</v>
      </c>
    </row>
    <row r="203" spans="1:10" ht="13.5">
      <c r="A203" s="173"/>
      <c r="B203" s="162"/>
      <c r="C203" s="162"/>
      <c r="D203" s="163"/>
      <c r="E203" s="209"/>
      <c r="F203" s="210" t="s">
        <v>82</v>
      </c>
      <c r="G203" s="187"/>
      <c r="H203" s="191">
        <f t="shared" si="13"/>
        <v>0</v>
      </c>
      <c r="I203" s="191">
        <f t="shared" si="13"/>
        <v>0</v>
      </c>
      <c r="J203" s="192">
        <f t="shared" si="13"/>
        <v>0</v>
      </c>
    </row>
    <row r="204" spans="1:10" ht="13.5">
      <c r="A204" s="173"/>
      <c r="B204" s="162"/>
      <c r="C204" s="162"/>
      <c r="D204" s="163"/>
      <c r="E204" s="209"/>
      <c r="F204" s="194" t="s">
        <v>25</v>
      </c>
      <c r="G204" s="187"/>
      <c r="H204" s="187">
        <f>+H68+H113+H150+H177+H198</f>
        <v>308584.24</v>
      </c>
      <c r="I204" s="187"/>
      <c r="J204" s="188"/>
    </row>
    <row r="205" spans="1:10" ht="13.5">
      <c r="A205" s="21"/>
      <c r="B205" s="24"/>
      <c r="C205" s="24"/>
      <c r="D205" s="253"/>
      <c r="E205" s="254"/>
      <c r="F205" s="255"/>
      <c r="G205" s="256"/>
      <c r="H205" s="257"/>
      <c r="I205" s="258"/>
      <c r="J205" s="259"/>
    </row>
    <row r="206" spans="1:10" ht="13.5">
      <c r="A206" s="697"/>
      <c r="B206" s="697"/>
      <c r="C206" s="162"/>
      <c r="D206" s="190"/>
      <c r="E206" s="187"/>
      <c r="F206" s="165"/>
      <c r="G206" s="245"/>
      <c r="H206" s="209"/>
      <c r="I206" s="260"/>
      <c r="J206" s="197"/>
    </row>
    <row r="207" spans="1:10" ht="13.5">
      <c r="A207" s="697" t="s">
        <v>124</v>
      </c>
      <c r="B207" s="697"/>
      <c r="C207" s="697"/>
      <c r="D207" s="190"/>
      <c r="E207" s="209">
        <f>+E201</f>
        <v>156743.69</v>
      </c>
      <c r="F207" s="261" t="s">
        <v>24</v>
      </c>
      <c r="G207" s="187">
        <f>+G201+G11</f>
        <v>1381845.72</v>
      </c>
      <c r="H207" s="187">
        <f>+H201+H11</f>
        <v>897895.9800000001</v>
      </c>
      <c r="I207" s="187">
        <f>+I201+I11</f>
        <v>608392.12</v>
      </c>
      <c r="J207" s="188">
        <f>+J201+J11</f>
        <v>608392.12</v>
      </c>
    </row>
    <row r="208" spans="1:10" ht="13.5">
      <c r="A208" s="173"/>
      <c r="B208" s="249"/>
      <c r="C208" s="250"/>
      <c r="D208" s="190"/>
      <c r="E208" s="209"/>
      <c r="F208" s="190" t="s">
        <v>81</v>
      </c>
      <c r="G208" s="187"/>
      <c r="H208" s="191">
        <f aca="true" t="shared" si="14" ref="H208:J209">+H202</f>
        <v>30173.88</v>
      </c>
      <c r="I208" s="191">
        <f t="shared" si="14"/>
        <v>0</v>
      </c>
      <c r="J208" s="192">
        <f t="shared" si="14"/>
        <v>0</v>
      </c>
    </row>
    <row r="209" spans="1:10" ht="13.5">
      <c r="A209" s="173"/>
      <c r="B209" s="162"/>
      <c r="C209" s="162"/>
      <c r="D209" s="163"/>
      <c r="E209" s="209"/>
      <c r="F209" s="262" t="s">
        <v>82</v>
      </c>
      <c r="G209" s="209"/>
      <c r="H209" s="191">
        <f t="shared" si="14"/>
        <v>0</v>
      </c>
      <c r="I209" s="191">
        <f t="shared" si="14"/>
        <v>0</v>
      </c>
      <c r="J209" s="192">
        <f t="shared" si="14"/>
        <v>0</v>
      </c>
    </row>
    <row r="210" spans="1:10" ht="13.5">
      <c r="A210" s="173"/>
      <c r="B210" s="162"/>
      <c r="C210" s="162"/>
      <c r="D210" s="163"/>
      <c r="E210" s="187"/>
      <c r="F210" s="194" t="s">
        <v>25</v>
      </c>
      <c r="G210" s="187"/>
      <c r="H210" s="187">
        <f>+H204</f>
        <v>308584.24</v>
      </c>
      <c r="I210" s="187"/>
      <c r="J210" s="188"/>
    </row>
    <row r="211" spans="1:10" ht="13.5">
      <c r="A211" s="698"/>
      <c r="B211" s="698"/>
      <c r="C211" s="24"/>
      <c r="D211" s="263"/>
      <c r="E211" s="254"/>
      <c r="F211" s="253"/>
      <c r="G211" s="256"/>
      <c r="H211" s="257"/>
      <c r="I211" s="264"/>
      <c r="J211" s="265"/>
    </row>
    <row r="213" spans="1:10" ht="27.75" customHeight="1">
      <c r="A213" s="699"/>
      <c r="B213" s="699"/>
      <c r="C213" s="699"/>
      <c r="D213" s="699"/>
      <c r="E213" s="699"/>
      <c r="F213" s="699"/>
      <c r="G213" s="699"/>
      <c r="H213" s="699"/>
      <c r="I213" s="699"/>
      <c r="J213" s="699"/>
    </row>
    <row r="214" spans="1:10" s="266" customFormat="1" ht="27" customHeight="1">
      <c r="A214" s="696"/>
      <c r="B214" s="696"/>
      <c r="C214" s="696"/>
      <c r="D214" s="696"/>
      <c r="E214" s="696"/>
      <c r="F214" s="696"/>
      <c r="G214" s="696"/>
      <c r="H214" s="696"/>
      <c r="I214" s="696"/>
      <c r="J214" s="696"/>
    </row>
  </sheetData>
  <sheetProtection password="D5A2" sheet="1"/>
  <mergeCells count="35">
    <mergeCell ref="H6:J6"/>
    <mergeCell ref="H7:J7"/>
    <mergeCell ref="J8:J9"/>
    <mergeCell ref="A13:B13"/>
    <mergeCell ref="A1:J1"/>
    <mergeCell ref="A3:J3"/>
    <mergeCell ref="A4:J4"/>
    <mergeCell ref="A6:C9"/>
    <mergeCell ref="D6:D9"/>
    <mergeCell ref="E6:E9"/>
    <mergeCell ref="F6:F9"/>
    <mergeCell ref="G6:G9"/>
    <mergeCell ref="A64:B64"/>
    <mergeCell ref="A65:C65"/>
    <mergeCell ref="A72:B72"/>
    <mergeCell ref="A109:B109"/>
    <mergeCell ref="H8:H9"/>
    <mergeCell ref="I8:I9"/>
    <mergeCell ref="A154:B154"/>
    <mergeCell ref="A173:B173"/>
    <mergeCell ref="A174:C174"/>
    <mergeCell ref="A180:B180"/>
    <mergeCell ref="A110:C110"/>
    <mergeCell ref="A117:B117"/>
    <mergeCell ref="A146:B146"/>
    <mergeCell ref="A147:C147"/>
    <mergeCell ref="A214:J214"/>
    <mergeCell ref="A206:B206"/>
    <mergeCell ref="A207:C207"/>
    <mergeCell ref="A211:B211"/>
    <mergeCell ref="A213:J213"/>
    <mergeCell ref="A194:B194"/>
    <mergeCell ref="A195:C195"/>
    <mergeCell ref="A200:B200"/>
    <mergeCell ref="A201:C201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/>
  <rowBreaks count="2" manualBreakCount="2">
    <brk id="114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="102" zoomScaleNormal="102" zoomScalePageLayoutView="0" workbookViewId="0" topLeftCell="A31">
      <selection activeCell="D36" sqref="D36"/>
    </sheetView>
  </sheetViews>
  <sheetFormatPr defaultColWidth="9.140625" defaultRowHeight="15"/>
  <cols>
    <col min="3" max="3" width="34.7109375" style="0" customWidth="1"/>
    <col min="4" max="4" width="19.28125" style="0" customWidth="1"/>
    <col min="5" max="5" width="24.00390625" style="0" customWidth="1"/>
    <col min="6" max="6" width="21.421875" style="0" customWidth="1"/>
    <col min="7" max="7" width="16.421875" style="0" customWidth="1"/>
    <col min="8" max="8" width="15.8515625" style="0" customWidth="1"/>
    <col min="9" max="9" width="18.57421875" style="0" customWidth="1"/>
  </cols>
  <sheetData>
    <row r="1" spans="1:9" ht="21" customHeight="1">
      <c r="A1" s="717" t="s">
        <v>0</v>
      </c>
      <c r="B1" s="717"/>
      <c r="C1" s="717"/>
      <c r="D1" s="717"/>
      <c r="E1" s="717"/>
      <c r="F1" s="717"/>
      <c r="G1" s="717"/>
      <c r="H1" s="717"/>
      <c r="I1" s="717"/>
    </row>
    <row r="2" spans="1:9" ht="14.25">
      <c r="A2" s="2"/>
      <c r="B2" s="3"/>
      <c r="C2" s="4"/>
      <c r="D2" s="5"/>
      <c r="E2" s="4"/>
      <c r="F2" s="5"/>
      <c r="G2" s="6"/>
      <c r="H2" s="6"/>
      <c r="I2" s="6"/>
    </row>
    <row r="3" spans="1:9" ht="21" customHeight="1">
      <c r="A3" s="693" t="s">
        <v>2</v>
      </c>
      <c r="B3" s="693"/>
      <c r="C3" s="693"/>
      <c r="D3" s="693"/>
      <c r="E3" s="693"/>
      <c r="F3" s="693"/>
      <c r="G3" s="693"/>
      <c r="H3" s="693"/>
      <c r="I3" s="693"/>
    </row>
    <row r="4" spans="1:9" ht="21" customHeight="1">
      <c r="A4" s="693" t="s">
        <v>125</v>
      </c>
      <c r="B4" s="693"/>
      <c r="C4" s="693"/>
      <c r="D4" s="693"/>
      <c r="E4" s="693"/>
      <c r="F4" s="693"/>
      <c r="G4" s="693"/>
      <c r="H4" s="693"/>
      <c r="I4" s="693"/>
    </row>
    <row r="5" spans="1:9" ht="15.75" customHeight="1">
      <c r="A5" s="690" t="s">
        <v>4</v>
      </c>
      <c r="B5" s="690"/>
      <c r="C5" s="690" t="s">
        <v>5</v>
      </c>
      <c r="D5" s="690" t="s">
        <v>6</v>
      </c>
      <c r="E5" s="695" t="s">
        <v>7</v>
      </c>
      <c r="F5" s="690" t="s">
        <v>126</v>
      </c>
      <c r="G5" s="715"/>
      <c r="H5" s="715"/>
      <c r="I5" s="715"/>
    </row>
    <row r="6" spans="1:9" ht="15.75" customHeight="1">
      <c r="A6" s="690"/>
      <c r="B6" s="690"/>
      <c r="C6" s="690"/>
      <c r="D6" s="690"/>
      <c r="E6" s="695"/>
      <c r="F6" s="690"/>
      <c r="G6" s="716"/>
      <c r="H6" s="716"/>
      <c r="I6" s="716"/>
    </row>
    <row r="7" spans="1:9" ht="15" customHeight="1">
      <c r="A7" s="690"/>
      <c r="B7" s="690"/>
      <c r="C7" s="690"/>
      <c r="D7" s="690"/>
      <c r="E7" s="695"/>
      <c r="F7" s="690"/>
      <c r="G7" s="690" t="s">
        <v>10</v>
      </c>
      <c r="H7" s="694" t="s">
        <v>127</v>
      </c>
      <c r="I7" s="694" t="s">
        <v>128</v>
      </c>
    </row>
    <row r="8" spans="1:9" ht="63" customHeight="1">
      <c r="A8" s="690"/>
      <c r="B8" s="690"/>
      <c r="C8" s="690"/>
      <c r="D8" s="690"/>
      <c r="E8" s="695"/>
      <c r="F8" s="690"/>
      <c r="G8" s="690"/>
      <c r="H8" s="694"/>
      <c r="I8" s="694"/>
    </row>
    <row r="9" spans="1:9" ht="17.25" customHeight="1">
      <c r="A9" s="14"/>
      <c r="B9" s="15"/>
      <c r="C9" s="267"/>
      <c r="D9" s="15"/>
      <c r="E9" s="268"/>
      <c r="F9" s="269"/>
      <c r="G9" s="270"/>
      <c r="H9" s="270"/>
      <c r="I9" s="271"/>
    </row>
    <row r="10" spans="1:9" ht="12.75" customHeight="1">
      <c r="A10" s="14"/>
      <c r="B10" s="15"/>
      <c r="C10" s="267"/>
      <c r="D10" s="15"/>
      <c r="E10" s="268"/>
      <c r="F10" s="269"/>
      <c r="G10" s="270"/>
      <c r="H10" s="270"/>
      <c r="I10" s="271"/>
    </row>
    <row r="11" spans="1:9" ht="14.25">
      <c r="A11" s="173"/>
      <c r="B11" s="15"/>
      <c r="C11" s="272"/>
      <c r="D11" s="162"/>
      <c r="E11" s="268"/>
      <c r="F11" s="164"/>
      <c r="G11" s="164"/>
      <c r="H11" s="164"/>
      <c r="I11" s="27"/>
    </row>
    <row r="12" spans="1:9" ht="14.25">
      <c r="A12" s="28"/>
      <c r="B12" s="3"/>
      <c r="C12" s="273"/>
      <c r="D12" s="29"/>
      <c r="E12" s="29"/>
      <c r="F12" s="274"/>
      <c r="G12" s="274"/>
      <c r="H12" s="274"/>
      <c r="I12" s="30"/>
    </row>
    <row r="13" spans="1:9" ht="33" customHeight="1">
      <c r="A13" s="28"/>
      <c r="B13" s="3"/>
      <c r="C13" s="170" t="s">
        <v>13</v>
      </c>
      <c r="D13" s="165"/>
      <c r="E13" s="275" t="s">
        <v>14</v>
      </c>
      <c r="F13" s="142"/>
      <c r="G13" s="142">
        <f>'Bilancio Entrate'!G13</f>
        <v>0</v>
      </c>
      <c r="H13" s="142">
        <f>'Bilancio Entrate'!H13</f>
        <v>0</v>
      </c>
      <c r="I13" s="198">
        <f>'Bilancio Entrate'!I13</f>
        <v>0</v>
      </c>
    </row>
    <row r="14" spans="1:9" ht="14.25">
      <c r="A14" s="173"/>
      <c r="B14" s="15"/>
      <c r="C14" s="276"/>
      <c r="D14" s="5"/>
      <c r="E14" s="4"/>
      <c r="F14" s="142"/>
      <c r="G14" s="142"/>
      <c r="H14" s="142"/>
      <c r="I14" s="198"/>
    </row>
    <row r="15" spans="1:9" ht="31.5" customHeight="1">
      <c r="A15" s="28"/>
      <c r="B15" s="3"/>
      <c r="C15" s="170" t="s">
        <v>15</v>
      </c>
      <c r="D15" s="277"/>
      <c r="E15" s="275" t="s">
        <v>14</v>
      </c>
      <c r="F15" s="142"/>
      <c r="G15" s="142">
        <f>'Bilancio Entrate'!G15</f>
        <v>0</v>
      </c>
      <c r="H15" s="142">
        <f>'Bilancio Entrate'!H15</f>
        <v>0</v>
      </c>
      <c r="I15" s="198">
        <f>'Bilancio Entrate'!I15</f>
        <v>0</v>
      </c>
    </row>
    <row r="16" spans="1:9" ht="14.25">
      <c r="A16" s="173"/>
      <c r="B16" s="15"/>
      <c r="C16" s="276"/>
      <c r="D16" s="5"/>
      <c r="E16" s="4"/>
      <c r="F16" s="142"/>
      <c r="G16" s="142"/>
      <c r="H16" s="142"/>
      <c r="I16" s="198"/>
    </row>
    <row r="17" spans="1:9" ht="31.5" customHeight="1">
      <c r="A17" s="28"/>
      <c r="B17" s="3"/>
      <c r="C17" s="278" t="s">
        <v>16</v>
      </c>
      <c r="D17" s="279"/>
      <c r="E17" s="275" t="s">
        <v>14</v>
      </c>
      <c r="F17" s="142"/>
      <c r="G17" s="142">
        <f>'Bilancio Entrate'!G17</f>
        <v>149983.62</v>
      </c>
      <c r="H17" s="167"/>
      <c r="I17" s="184"/>
    </row>
    <row r="18" spans="1:9" ht="14.25">
      <c r="A18" s="28"/>
      <c r="B18" s="3"/>
      <c r="C18" s="280"/>
      <c r="D18" s="189"/>
      <c r="E18" s="4"/>
      <c r="F18" s="142"/>
      <c r="G18" s="142"/>
      <c r="H18" s="167"/>
      <c r="I18" s="184"/>
    </row>
    <row r="19" spans="1:9" ht="30.75" customHeight="1">
      <c r="A19" s="28"/>
      <c r="B19" s="3"/>
      <c r="C19" s="281" t="s">
        <v>129</v>
      </c>
      <c r="D19" s="135"/>
      <c r="E19" s="282" t="s">
        <v>14</v>
      </c>
      <c r="F19" s="283"/>
      <c r="G19" s="283">
        <f>'Bilancio Entrate'!G19</f>
        <v>0</v>
      </c>
      <c r="H19" s="167"/>
      <c r="I19" s="184"/>
    </row>
    <row r="20" spans="1:9" ht="14.25">
      <c r="A20" s="28"/>
      <c r="B20" s="3"/>
      <c r="C20" s="284"/>
      <c r="D20" s="4"/>
      <c r="E20" s="4"/>
      <c r="F20" s="142"/>
      <c r="G20" s="142"/>
      <c r="H20" s="167"/>
      <c r="I20" s="184"/>
    </row>
    <row r="21" spans="1:9" ht="30.75" customHeight="1">
      <c r="A21" s="28"/>
      <c r="B21" s="3"/>
      <c r="C21" s="170" t="s">
        <v>18</v>
      </c>
      <c r="D21" s="163"/>
      <c r="E21" s="4" t="s">
        <v>19</v>
      </c>
      <c r="F21" s="142"/>
      <c r="G21" s="142">
        <f>'Bilancio Entrate'!G22</f>
        <v>0</v>
      </c>
      <c r="H21" s="167"/>
      <c r="I21" s="184"/>
    </row>
    <row r="22" spans="1:9" ht="14.25">
      <c r="A22" s="28"/>
      <c r="B22" s="3"/>
      <c r="C22" s="285"/>
      <c r="D22" s="286"/>
      <c r="E22" s="286"/>
      <c r="F22" s="287"/>
      <c r="G22" s="288"/>
      <c r="H22" s="288"/>
      <c r="I22" s="289"/>
    </row>
    <row r="23" spans="1:9" ht="14.25">
      <c r="A23" s="28"/>
      <c r="B23" s="3"/>
      <c r="C23" s="4"/>
      <c r="F23" s="290"/>
      <c r="G23" s="6"/>
      <c r="H23" s="6"/>
      <c r="I23" s="30"/>
    </row>
    <row r="24" spans="1:9" ht="14.25">
      <c r="A24" s="211"/>
      <c r="B24" s="291"/>
      <c r="C24" s="225"/>
      <c r="D24" s="292"/>
      <c r="E24" s="225"/>
      <c r="F24" s="292"/>
      <c r="G24" s="293"/>
      <c r="H24" s="293"/>
      <c r="I24" s="294"/>
    </row>
    <row r="25" spans="1:9" ht="14.25">
      <c r="A25" s="295"/>
      <c r="B25" s="269"/>
      <c r="C25" s="296"/>
      <c r="D25" s="297"/>
      <c r="E25" s="298"/>
      <c r="F25" s="297"/>
      <c r="G25" s="299"/>
      <c r="H25" s="299"/>
      <c r="I25" s="300"/>
    </row>
    <row r="26" spans="1:9" ht="15" customHeight="1">
      <c r="A26" s="714" t="s">
        <v>130</v>
      </c>
      <c r="B26" s="714"/>
      <c r="C26" s="296" t="s">
        <v>21</v>
      </c>
      <c r="D26" s="301">
        <f>'Bilancio Entrate'!D42</f>
        <v>37215.6</v>
      </c>
      <c r="E26" s="302" t="s">
        <v>24</v>
      </c>
      <c r="F26" s="301">
        <f>'Bilancio Entrate'!F42</f>
        <v>942310.87</v>
      </c>
      <c r="G26" s="301">
        <f>'Bilancio Entrate'!G42</f>
        <v>655318.44</v>
      </c>
      <c r="H26" s="301">
        <f>'Bilancio Entrate'!H42</f>
        <v>527074.97</v>
      </c>
      <c r="I26" s="303">
        <f>'Bilancio Entrate'!I42</f>
        <v>527074.97</v>
      </c>
    </row>
    <row r="27" spans="1:9" ht="15" customHeight="1">
      <c r="A27" s="713"/>
      <c r="B27" s="713"/>
      <c r="C27" s="304"/>
      <c r="D27" s="305"/>
      <c r="E27" s="304" t="s">
        <v>25</v>
      </c>
      <c r="F27" s="306"/>
      <c r="G27" s="306">
        <f>'Bilancio Entrate'!G43</f>
        <v>290349.94</v>
      </c>
      <c r="H27" s="306"/>
      <c r="I27" s="307"/>
    </row>
    <row r="28" spans="1:9" ht="14.25">
      <c r="A28" s="295"/>
      <c r="B28" s="269"/>
      <c r="C28" s="308"/>
      <c r="D28" s="309"/>
      <c r="E28" s="308"/>
      <c r="F28" s="309"/>
      <c r="G28" s="310"/>
      <c r="H28" s="310"/>
      <c r="I28" s="311"/>
    </row>
    <row r="29" spans="1:9" ht="14.25">
      <c r="A29" s="312"/>
      <c r="B29" s="313"/>
      <c r="C29" s="314"/>
      <c r="D29" s="315"/>
      <c r="E29" s="308"/>
      <c r="F29" s="315"/>
      <c r="G29" s="316"/>
      <c r="H29" s="316"/>
      <c r="I29" s="317"/>
    </row>
    <row r="30" spans="1:9" ht="14.25">
      <c r="A30" s="295"/>
      <c r="B30" s="269"/>
      <c r="C30" s="296"/>
      <c r="D30" s="301"/>
      <c r="E30" s="298"/>
      <c r="F30" s="301"/>
      <c r="G30" s="318"/>
      <c r="H30" s="318"/>
      <c r="I30" s="319"/>
    </row>
    <row r="31" spans="1:9" ht="15" customHeight="1">
      <c r="A31" s="714" t="s">
        <v>131</v>
      </c>
      <c r="B31" s="714"/>
      <c r="C31" s="296" t="s">
        <v>36</v>
      </c>
      <c r="D31" s="301">
        <f>'Bilancio Entrate'!D57</f>
        <v>0</v>
      </c>
      <c r="E31" s="302" t="s">
        <v>24</v>
      </c>
      <c r="F31" s="301">
        <f>'Bilancio Entrate'!F57</f>
        <v>23029.27</v>
      </c>
      <c r="G31" s="301">
        <f>'Bilancio Entrate'!G57</f>
        <v>7659.62</v>
      </c>
      <c r="H31" s="301">
        <f>'Bilancio Entrate'!H57</f>
        <v>5500</v>
      </c>
      <c r="I31" s="303">
        <f>'Bilancio Entrate'!I57</f>
        <v>5500</v>
      </c>
    </row>
    <row r="32" spans="1:9" ht="15" customHeight="1">
      <c r="A32" s="713"/>
      <c r="B32" s="713"/>
      <c r="C32" s="304"/>
      <c r="D32" s="305"/>
      <c r="E32" s="304" t="s">
        <v>25</v>
      </c>
      <c r="F32" s="306"/>
      <c r="G32" s="306">
        <f>'Bilancio Entrate'!G58</f>
        <v>0</v>
      </c>
      <c r="H32" s="306"/>
      <c r="I32" s="307"/>
    </row>
    <row r="33" spans="1:9" ht="14.25">
      <c r="A33" s="295"/>
      <c r="B33" s="269"/>
      <c r="C33" s="308"/>
      <c r="D33" s="309"/>
      <c r="E33" s="308"/>
      <c r="F33" s="309"/>
      <c r="G33" s="310"/>
      <c r="H33" s="310"/>
      <c r="I33" s="311"/>
    </row>
    <row r="34" spans="1:9" ht="14.25">
      <c r="A34" s="312"/>
      <c r="B34" s="313"/>
      <c r="C34" s="314"/>
      <c r="D34" s="315"/>
      <c r="E34" s="308"/>
      <c r="F34" s="315"/>
      <c r="G34" s="316"/>
      <c r="H34" s="316"/>
      <c r="I34" s="317"/>
    </row>
    <row r="35" spans="1:9" ht="14.25">
      <c r="A35" s="295"/>
      <c r="B35" s="269"/>
      <c r="C35" s="296"/>
      <c r="D35" s="301"/>
      <c r="E35" s="298"/>
      <c r="F35" s="301"/>
      <c r="G35" s="318"/>
      <c r="H35" s="318"/>
      <c r="I35" s="319"/>
    </row>
    <row r="36" spans="1:9" ht="15" customHeight="1">
      <c r="A36" s="714" t="s">
        <v>132</v>
      </c>
      <c r="B36" s="714"/>
      <c r="C36" s="296" t="s">
        <v>45</v>
      </c>
      <c r="D36" s="301">
        <f>'Bilancio Entrate'!D73</f>
        <v>228900.64</v>
      </c>
      <c r="E36" s="302" t="s">
        <v>24</v>
      </c>
      <c r="F36" s="301">
        <f>'Bilancio Entrate'!F73</f>
        <v>20121.4</v>
      </c>
      <c r="G36" s="301">
        <f>'Bilancio Entrate'!G73</f>
        <v>18234.3</v>
      </c>
      <c r="H36" s="301">
        <f>'Bilancio Entrate'!H73</f>
        <v>9117.15</v>
      </c>
      <c r="I36" s="303">
        <f>'Bilancio Entrate'!I73</f>
        <v>9117.15</v>
      </c>
    </row>
    <row r="37" spans="1:9" ht="15" customHeight="1">
      <c r="A37" s="713"/>
      <c r="B37" s="713"/>
      <c r="C37" s="304"/>
      <c r="D37" s="305"/>
      <c r="E37" s="304" t="s">
        <v>25</v>
      </c>
      <c r="F37" s="306"/>
      <c r="G37" s="306">
        <f>'Bilancio Entrate'!G74</f>
        <v>18234.3</v>
      </c>
      <c r="H37" s="306"/>
      <c r="I37" s="307"/>
    </row>
    <row r="38" spans="1:9" ht="14.25">
      <c r="A38" s="295"/>
      <c r="B38" s="269"/>
      <c r="C38" s="302"/>
      <c r="D38" s="301"/>
      <c r="E38" s="308"/>
      <c r="F38" s="301"/>
      <c r="G38" s="310"/>
      <c r="H38" s="310"/>
      <c r="I38" s="311"/>
    </row>
    <row r="39" spans="1:9" ht="14.25">
      <c r="A39" s="312"/>
      <c r="B39" s="313"/>
      <c r="C39" s="314"/>
      <c r="D39" s="315"/>
      <c r="E39" s="314"/>
      <c r="F39" s="315"/>
      <c r="G39" s="316"/>
      <c r="H39" s="316"/>
      <c r="I39" s="317"/>
    </row>
    <row r="40" spans="1:9" ht="14.25">
      <c r="A40" s="320"/>
      <c r="B40" s="321"/>
      <c r="C40" s="322"/>
      <c r="D40" s="323"/>
      <c r="E40" s="324"/>
      <c r="F40" s="323"/>
      <c r="G40" s="325"/>
      <c r="H40" s="325"/>
      <c r="I40" s="326"/>
    </row>
    <row r="41" spans="1:9" ht="25.5" customHeight="1">
      <c r="A41" s="710" t="s">
        <v>133</v>
      </c>
      <c r="B41" s="710"/>
      <c r="C41" s="296" t="s">
        <v>54</v>
      </c>
      <c r="D41" s="301">
        <f>'Bilancio Entrate'!D83</f>
        <v>0</v>
      </c>
      <c r="E41" s="302" t="s">
        <v>24</v>
      </c>
      <c r="F41" s="301">
        <f>'Bilancio Entrate'!F83</f>
        <v>0</v>
      </c>
      <c r="G41" s="301">
        <f>'Bilancio Entrate'!G83</f>
        <v>0</v>
      </c>
      <c r="H41" s="301">
        <f>'Bilancio Entrate'!H83</f>
        <v>0</v>
      </c>
      <c r="I41" s="303">
        <f>'Bilancio Entrate'!I83</f>
        <v>0</v>
      </c>
    </row>
    <row r="42" spans="1:9" ht="15" customHeight="1">
      <c r="A42" s="714"/>
      <c r="B42" s="714"/>
      <c r="C42" s="296"/>
      <c r="D42" s="301"/>
      <c r="E42" s="302" t="s">
        <v>25</v>
      </c>
      <c r="F42" s="318"/>
      <c r="G42" s="318">
        <f>'Bilancio Entrate'!G84</f>
        <v>0</v>
      </c>
      <c r="H42" s="318"/>
      <c r="I42" s="319"/>
    </row>
    <row r="43" spans="1:9" ht="14.25">
      <c r="A43" s="327"/>
      <c r="B43" s="321"/>
      <c r="C43" s="322"/>
      <c r="D43" s="328"/>
      <c r="E43" s="298"/>
      <c r="F43" s="325"/>
      <c r="G43" s="325"/>
      <c r="H43" s="325"/>
      <c r="I43" s="326"/>
    </row>
    <row r="44" spans="1:9" ht="14.25">
      <c r="A44" s="312"/>
      <c r="B44" s="313"/>
      <c r="C44" s="314"/>
      <c r="D44" s="315"/>
      <c r="E44" s="314"/>
      <c r="F44" s="315"/>
      <c r="G44" s="316"/>
      <c r="H44" s="316"/>
      <c r="I44" s="317"/>
    </row>
    <row r="45" spans="1:9" ht="14.25">
      <c r="A45" s="295"/>
      <c r="B45" s="269"/>
      <c r="C45" s="296"/>
      <c r="D45" s="309"/>
      <c r="E45" s="308"/>
      <c r="F45" s="309"/>
      <c r="G45" s="318"/>
      <c r="H45" s="318"/>
      <c r="I45" s="319"/>
    </row>
    <row r="46" spans="1:9" ht="15" customHeight="1">
      <c r="A46" s="710" t="s">
        <v>134</v>
      </c>
      <c r="B46" s="710"/>
      <c r="C46" s="296" t="s">
        <v>59</v>
      </c>
      <c r="D46" s="301">
        <f>'Bilancio Entrate'!D95</f>
        <v>0</v>
      </c>
      <c r="E46" s="302" t="s">
        <v>24</v>
      </c>
      <c r="F46" s="301">
        <f>'Bilancio Entrate'!F95</f>
        <v>167100</v>
      </c>
      <c r="G46" s="301">
        <f>'Bilancio Entrate'!G95</f>
        <v>66700</v>
      </c>
      <c r="H46" s="301">
        <f>'Bilancio Entrate'!H95</f>
        <v>66700</v>
      </c>
      <c r="I46" s="303">
        <f>'Bilancio Entrate'!I95</f>
        <v>66700</v>
      </c>
    </row>
    <row r="47" spans="1:9" ht="15.75" customHeight="1">
      <c r="A47" s="711"/>
      <c r="B47" s="711"/>
      <c r="C47" s="329"/>
      <c r="D47" s="330"/>
      <c r="E47" s="331" t="s">
        <v>25</v>
      </c>
      <c r="F47" s="332"/>
      <c r="G47" s="332">
        <f>'Bilancio Entrate'!G96</f>
        <v>0</v>
      </c>
      <c r="H47" s="332"/>
      <c r="I47" s="333"/>
    </row>
    <row r="48" spans="1:9" ht="14.25">
      <c r="A48" s="320"/>
      <c r="B48" s="321"/>
      <c r="C48" s="322"/>
      <c r="D48" s="323"/>
      <c r="E48" s="324"/>
      <c r="F48" s="323"/>
      <c r="G48" s="318"/>
      <c r="H48" s="318"/>
      <c r="I48" s="319"/>
    </row>
    <row r="49" spans="1:9" ht="15" customHeight="1">
      <c r="A49" s="712" t="s">
        <v>65</v>
      </c>
      <c r="B49" s="712"/>
      <c r="C49" s="296"/>
      <c r="D49" s="301">
        <f>+D26+D31+D36+D41+D46</f>
        <v>266116.24</v>
      </c>
      <c r="E49" s="302" t="s">
        <v>24</v>
      </c>
      <c r="F49" s="301">
        <f>F26+F31+F36+F41+F46</f>
        <v>1152561.54</v>
      </c>
      <c r="G49" s="301">
        <f>G26+G31+G36+G41+G46</f>
        <v>747912.36</v>
      </c>
      <c r="H49" s="301">
        <f>H26+H31+H36+H41+H46</f>
        <v>608392.12</v>
      </c>
      <c r="I49" s="303">
        <f>I26+I31+I36+I41+I46</f>
        <v>608392.12</v>
      </c>
    </row>
    <row r="50" spans="1:9" ht="15.75" customHeight="1">
      <c r="A50" s="711"/>
      <c r="B50" s="711"/>
      <c r="C50" s="329"/>
      <c r="D50" s="330"/>
      <c r="E50" s="331" t="s">
        <v>25</v>
      </c>
      <c r="F50" s="332"/>
      <c r="G50" s="332">
        <f>G27+G32+G37+G42+G47</f>
        <v>308584.24</v>
      </c>
      <c r="H50" s="332"/>
      <c r="I50" s="333"/>
    </row>
    <row r="51" spans="1:9" ht="14.25">
      <c r="A51" s="320"/>
      <c r="B51" s="321"/>
      <c r="C51" s="322"/>
      <c r="D51" s="323"/>
      <c r="E51" s="324"/>
      <c r="F51" s="323"/>
      <c r="G51" s="318"/>
      <c r="H51" s="318"/>
      <c r="I51" s="319"/>
    </row>
    <row r="52" spans="1:9" ht="14.25">
      <c r="A52" s="334" t="s">
        <v>66</v>
      </c>
      <c r="B52" s="269"/>
      <c r="C52" s="297"/>
      <c r="D52" s="301">
        <f>D49</f>
        <v>266116.24</v>
      </c>
      <c r="E52" s="302" t="s">
        <v>24</v>
      </c>
      <c r="F52" s="301">
        <f>+F13+F15+F17+F49</f>
        <v>1152561.54</v>
      </c>
      <c r="G52" s="301">
        <f>+G13+G15+G17+G49</f>
        <v>897895.98</v>
      </c>
      <c r="H52" s="301">
        <f>+H13+H15+H17+H49</f>
        <v>608392.12</v>
      </c>
      <c r="I52" s="319">
        <f>+I13+I15+I17+I49</f>
        <v>608392.12</v>
      </c>
    </row>
    <row r="53" spans="1:9" ht="15.75" customHeight="1">
      <c r="A53" s="711"/>
      <c r="B53" s="711"/>
      <c r="C53" s="329"/>
      <c r="D53" s="330"/>
      <c r="E53" s="331" t="s">
        <v>25</v>
      </c>
      <c r="F53" s="330"/>
      <c r="G53" s="330">
        <f>+G21+G50</f>
        <v>308584.24</v>
      </c>
      <c r="H53" s="332"/>
      <c r="I53" s="333"/>
    </row>
    <row r="54" spans="1:9" s="335" customFormat="1" ht="84.75" customHeight="1">
      <c r="A54" s="679"/>
      <c r="B54" s="679"/>
      <c r="C54" s="679"/>
      <c r="D54" s="679"/>
      <c r="E54" s="679"/>
      <c r="F54" s="679"/>
      <c r="G54" s="679"/>
      <c r="H54" s="679"/>
      <c r="I54" s="679"/>
    </row>
    <row r="55" ht="59.25" customHeight="1"/>
    <row r="56" ht="30.75" customHeight="1"/>
  </sheetData>
  <sheetProtection password="D5A2" sheet="1"/>
  <mergeCells count="27">
    <mergeCell ref="G5:I5"/>
    <mergeCell ref="G6:I6"/>
    <mergeCell ref="I7:I8"/>
    <mergeCell ref="A26:B26"/>
    <mergeCell ref="A1:I1"/>
    <mergeCell ref="A3:I3"/>
    <mergeCell ref="A4:I4"/>
    <mergeCell ref="A5:B8"/>
    <mergeCell ref="C5:C8"/>
    <mergeCell ref="D5:D8"/>
    <mergeCell ref="A42:B42"/>
    <mergeCell ref="E5:E8"/>
    <mergeCell ref="F5:F8"/>
    <mergeCell ref="A27:B27"/>
    <mergeCell ref="A31:B31"/>
    <mergeCell ref="A32:B32"/>
    <mergeCell ref="A36:B36"/>
    <mergeCell ref="A46:B46"/>
    <mergeCell ref="G7:G8"/>
    <mergeCell ref="H7:H8"/>
    <mergeCell ref="A54:I54"/>
    <mergeCell ref="A47:B47"/>
    <mergeCell ref="A49:B49"/>
    <mergeCell ref="A50:B50"/>
    <mergeCell ref="A53:B53"/>
    <mergeCell ref="A37:B37"/>
    <mergeCell ref="A41:B41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8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102" zoomScaleNormal="102" zoomScalePageLayoutView="0" workbookViewId="0" topLeftCell="A4">
      <selection activeCell="C15" sqref="C15"/>
    </sheetView>
  </sheetViews>
  <sheetFormatPr defaultColWidth="9.140625" defaultRowHeight="15"/>
  <cols>
    <col min="1" max="1" width="22.28125" style="3" customWidth="1"/>
    <col min="2" max="2" width="43.140625" style="3" customWidth="1"/>
    <col min="3" max="3" width="24.57421875" style="5" customWidth="1"/>
    <col min="4" max="4" width="28.421875" style="4" customWidth="1"/>
    <col min="5" max="5" width="23.421875" style="2" customWidth="1"/>
    <col min="6" max="6" width="12.28125" style="3" customWidth="1"/>
    <col min="7" max="8" width="17.140625" style="3" customWidth="1"/>
    <col min="9" max="16384" width="9.140625" style="3" customWidth="1"/>
  </cols>
  <sheetData>
    <row r="1" spans="1:9" ht="21" customHeight="1">
      <c r="A1" s="717" t="s">
        <v>135</v>
      </c>
      <c r="B1" s="717"/>
      <c r="C1" s="717"/>
      <c r="D1" s="717"/>
      <c r="E1" s="717"/>
      <c r="F1" s="717"/>
      <c r="G1" s="717"/>
      <c r="H1" s="717"/>
      <c r="I1" s="336"/>
    </row>
    <row r="2" spans="1:8" ht="13.5">
      <c r="A2" s="2"/>
      <c r="B2" s="4"/>
      <c r="C2" s="135"/>
      <c r="E2" s="135"/>
      <c r="F2" s="2"/>
      <c r="G2" s="2"/>
      <c r="H2" s="2"/>
    </row>
    <row r="3" spans="1:10" ht="21" customHeight="1">
      <c r="A3" s="693" t="s">
        <v>136</v>
      </c>
      <c r="B3" s="693"/>
      <c r="C3" s="693"/>
      <c r="D3" s="693"/>
      <c r="E3" s="693"/>
      <c r="F3" s="693"/>
      <c r="G3" s="693"/>
      <c r="H3" s="693"/>
      <c r="I3" s="336"/>
      <c r="J3" s="336"/>
    </row>
    <row r="4" spans="1:8" ht="21" customHeight="1">
      <c r="A4" s="693" t="s">
        <v>137</v>
      </c>
      <c r="B4" s="693"/>
      <c r="C4" s="693"/>
      <c r="D4" s="693"/>
      <c r="E4" s="693"/>
      <c r="F4" s="693"/>
      <c r="G4" s="693"/>
      <c r="H4" s="693"/>
    </row>
    <row r="5" spans="1:8" ht="13.5">
      <c r="A5" s="2"/>
      <c r="B5" s="4"/>
      <c r="C5" s="135"/>
      <c r="E5" s="135"/>
      <c r="F5" s="2"/>
      <c r="G5" s="2"/>
      <c r="H5" s="2"/>
    </row>
    <row r="6" spans="1:8" ht="13.5">
      <c r="A6" s="337"/>
      <c r="B6" s="338"/>
      <c r="C6" s="339"/>
      <c r="D6" s="338"/>
      <c r="E6" s="339"/>
      <c r="F6" s="2"/>
      <c r="G6" s="2"/>
      <c r="H6" s="2"/>
    </row>
    <row r="7" spans="1:8" ht="13.5" customHeight="1">
      <c r="A7" s="690" t="s">
        <v>138</v>
      </c>
      <c r="B7" s="690" t="s">
        <v>5</v>
      </c>
      <c r="C7" s="690" t="s">
        <v>6</v>
      </c>
      <c r="D7" s="695"/>
      <c r="E7" s="718" t="s">
        <v>8</v>
      </c>
      <c r="F7" s="340"/>
      <c r="G7" s="341"/>
      <c r="H7" s="342"/>
    </row>
    <row r="8" spans="1:8" ht="12" customHeight="1">
      <c r="A8" s="690"/>
      <c r="B8" s="690"/>
      <c r="C8" s="690"/>
      <c r="D8" s="695"/>
      <c r="E8" s="718"/>
      <c r="F8" s="343"/>
      <c r="G8" s="344"/>
      <c r="H8" s="345"/>
    </row>
    <row r="9" spans="1:8" ht="50.25" customHeight="1">
      <c r="A9" s="690"/>
      <c r="B9" s="690"/>
      <c r="C9" s="690"/>
      <c r="D9" s="695"/>
      <c r="E9" s="718"/>
      <c r="F9" s="690" t="s">
        <v>10</v>
      </c>
      <c r="G9" s="694" t="s">
        <v>127</v>
      </c>
      <c r="H9" s="694" t="s">
        <v>128</v>
      </c>
    </row>
    <row r="10" spans="1:8" ht="57.75" customHeight="1">
      <c r="A10" s="690"/>
      <c r="B10" s="690"/>
      <c r="C10" s="690"/>
      <c r="D10" s="695"/>
      <c r="E10" s="718"/>
      <c r="F10" s="690"/>
      <c r="G10" s="694"/>
      <c r="H10" s="694"/>
    </row>
    <row r="11" spans="1:8" ht="13.5">
      <c r="A11" s="138"/>
      <c r="B11" s="139"/>
      <c r="C11" s="134"/>
      <c r="D11" s="139"/>
      <c r="E11" s="346"/>
      <c r="F11" s="164"/>
      <c r="G11" s="2"/>
      <c r="H11" s="347"/>
    </row>
    <row r="12" spans="1:8" ht="13.5">
      <c r="A12" s="138"/>
      <c r="B12" s="139" t="s">
        <v>139</v>
      </c>
      <c r="C12" s="171"/>
      <c r="D12" s="139"/>
      <c r="E12" s="141"/>
      <c r="F12" s="195" t="s">
        <v>140</v>
      </c>
      <c r="G12" s="195" t="s">
        <v>140</v>
      </c>
      <c r="H12" s="196" t="s">
        <v>140</v>
      </c>
    </row>
    <row r="13" spans="1:8" ht="13.5">
      <c r="A13" s="147"/>
      <c r="B13" s="148"/>
      <c r="C13" s="348"/>
      <c r="D13" s="148"/>
      <c r="E13" s="151"/>
      <c r="F13" s="152"/>
      <c r="G13" s="151"/>
      <c r="H13" s="153"/>
    </row>
    <row r="14" spans="1:8" ht="13.5">
      <c r="A14" s="349"/>
      <c r="B14" s="190"/>
      <c r="C14" s="167"/>
      <c r="D14" s="190"/>
      <c r="E14" s="171"/>
      <c r="F14" s="350"/>
      <c r="G14" s="350"/>
      <c r="H14" s="351"/>
    </row>
    <row r="15" spans="1:8" ht="13.5">
      <c r="A15" s="208" t="s">
        <v>141</v>
      </c>
      <c r="B15" s="190" t="s">
        <v>142</v>
      </c>
      <c r="C15" s="167">
        <f>'Bilancio Spese'!E16+'Bilancio Spese'!E28+'Bilancio Spese'!E40+'Bilancio Spese'!E52+'Bilancio Spese'!E75+'Bilancio Spese'!E92+'Bilancio Spese'!E120+'Bilancio Spese'!E131+'Bilancio Spese'!E157</f>
        <v>71476.43</v>
      </c>
      <c r="D15" s="352" t="s">
        <v>24</v>
      </c>
      <c r="E15" s="142">
        <f>'Bilancio Spese'!G28+'Bilancio Spese'!G52+'Bilancio Spese'!G75+'Bilancio Spese'!G92</f>
        <v>1060757.74</v>
      </c>
      <c r="F15" s="142">
        <f>'Bilancio Spese'!H16+'Bilancio Spese'!H28+'Bilancio Spese'!H40+'Bilancio Spese'!H52+'Bilancio Spese'!H75+'Bilancio Spese'!H92+'Bilancio Spese'!H120+'Bilancio Spese'!H131+'Bilancio Spese'!H157</f>
        <v>688648.67</v>
      </c>
      <c r="G15" s="142">
        <f>'Bilancio Spese'!I16+'Bilancio Spese'!I28+'Bilancio Spese'!I40+'Bilancio Spese'!I52+'Bilancio Spese'!I75+'Bilancio Spese'!I92+'Bilancio Spese'!I120+'Bilancio Spese'!I131+'Bilancio Spese'!I157</f>
        <v>532574.97</v>
      </c>
      <c r="H15" s="353">
        <f>'Bilancio Spese'!J16+'Bilancio Spese'!J28+'Bilancio Spese'!J40+'Bilancio Spese'!J52+'Bilancio Spese'!J75+'Bilancio Spese'!J92+'Bilancio Spese'!J120+'Bilancio Spese'!J131+'Bilancio Spese'!J157</f>
        <v>532574.97</v>
      </c>
    </row>
    <row r="16" spans="1:8" ht="13.5">
      <c r="A16" s="173"/>
      <c r="B16" s="4"/>
      <c r="C16" s="167"/>
      <c r="D16" s="354" t="s">
        <v>81</v>
      </c>
      <c r="E16" s="283"/>
      <c r="F16" s="283">
        <f>'Bilancio Spese'!H17+'Bilancio Spese'!H29+'Bilancio Spese'!H41+'Bilancio Spese'!H53+'Bilancio Spese'!H76+'Bilancio Spese'!H93+'Bilancio Spese'!H121+'Bilancio Spese'!H132+'Bilancio Spese'!H158</f>
        <v>30173.88</v>
      </c>
      <c r="G16" s="283">
        <f>'Bilancio Spese'!I17+'Bilancio Spese'!I29+'Bilancio Spese'!I41+'Bilancio Spese'!I53+'Bilancio Spese'!I76+'Bilancio Spese'!I93+'Bilancio Spese'!I121+'Bilancio Spese'!I132+'Bilancio Spese'!I158</f>
        <v>0</v>
      </c>
      <c r="H16" s="353">
        <f>'Bilancio Spese'!J17+'Bilancio Spese'!J29+'Bilancio Spese'!J41+'Bilancio Spese'!J53+'Bilancio Spese'!J76+'Bilancio Spese'!J93+'Bilancio Spese'!J121+'Bilancio Spese'!J132+'Bilancio Spese'!J158</f>
        <v>0</v>
      </c>
    </row>
    <row r="17" spans="1:8" ht="13.5">
      <c r="A17" s="173"/>
      <c r="B17" s="4"/>
      <c r="C17" s="167"/>
      <c r="D17" s="354" t="s">
        <v>82</v>
      </c>
      <c r="E17" s="283"/>
      <c r="F17" s="283">
        <f>'Bilancio Spese'!H18+'Bilancio Spese'!H30+'Bilancio Spese'!H42+'Bilancio Spese'!H54+'Bilancio Spese'!H77+'Bilancio Spese'!H94+'Bilancio Spese'!H122+'Bilancio Spese'!H133+'Bilancio Spese'!H159</f>
        <v>0</v>
      </c>
      <c r="G17" s="283">
        <f>'Bilancio Spese'!I18+'Bilancio Spese'!I30+'Bilancio Spese'!I42+'Bilancio Spese'!I54+'Bilancio Spese'!I77+'Bilancio Spese'!I94+'Bilancio Spese'!I122+'Bilancio Spese'!I133+'Bilancio Spese'!I159</f>
        <v>0</v>
      </c>
      <c r="H17" s="353">
        <f>'Bilancio Spese'!J18+'Bilancio Spese'!J30+'Bilancio Spese'!J42+'Bilancio Spese'!J54+'Bilancio Spese'!J77+'Bilancio Spese'!J94+'Bilancio Spese'!J122+'Bilancio Spese'!J133+'Bilancio Spese'!J159</f>
        <v>0</v>
      </c>
    </row>
    <row r="18" spans="1:8" ht="13.5">
      <c r="A18" s="173"/>
      <c r="B18" s="4"/>
      <c r="C18" s="167"/>
      <c r="D18" s="352" t="s">
        <v>25</v>
      </c>
      <c r="E18" s="142"/>
      <c r="F18" s="142">
        <f>'Bilancio Spese'!H19+'Bilancio Spese'!H31+'Bilancio Spese'!H43+'Bilancio Spese'!H55+'Bilancio Spese'!H78+'Bilancio Spese'!H95+'Bilancio Spese'!H123+'Bilancio Spese'!H134+'Bilancio Spese'!H160</f>
        <v>237149.94</v>
      </c>
      <c r="G18" s="142"/>
      <c r="H18" s="198"/>
    </row>
    <row r="19" spans="1:8" ht="13.5">
      <c r="A19" s="211"/>
      <c r="B19" s="225"/>
      <c r="C19" s="355"/>
      <c r="D19" s="225"/>
      <c r="E19" s="356"/>
      <c r="F19" s="357"/>
      <c r="G19" s="357"/>
      <c r="H19" s="358"/>
    </row>
    <row r="20" spans="1:8" ht="13.5">
      <c r="A20" s="359"/>
      <c r="B20" s="201"/>
      <c r="C20" s="167"/>
      <c r="D20" s="360"/>
      <c r="E20" s="361"/>
      <c r="F20" s="362"/>
      <c r="G20" s="362"/>
      <c r="H20" s="363"/>
    </row>
    <row r="21" spans="1:8" ht="13.5">
      <c r="A21" s="208" t="s">
        <v>143</v>
      </c>
      <c r="B21" s="190" t="s">
        <v>144</v>
      </c>
      <c r="C21" s="167">
        <f>'Bilancio Spese'!E80+'Bilancio Spese'!E97+'Bilancio Spese'!E136</f>
        <v>85267.26</v>
      </c>
      <c r="D21" s="352" t="s">
        <v>24</v>
      </c>
      <c r="E21" s="167">
        <f>'Bilancio Spese'!G80+'Bilancio Spese'!G97+'Bilancio Spese'!G136</f>
        <v>153987.98</v>
      </c>
      <c r="F21" s="142">
        <f>'Bilancio Spese'!H80+'Bilancio Spese'!H97+'Bilancio Spese'!H136</f>
        <v>142547.31</v>
      </c>
      <c r="G21" s="142">
        <f>'Bilancio Spese'!I80+'Bilancio Spese'!I97+'Bilancio Spese'!I136</f>
        <v>9117.15</v>
      </c>
      <c r="H21" s="198">
        <f>'Bilancio Spese'!J80+'Bilancio Spese'!J97+'Bilancio Spese'!J136</f>
        <v>9117.15</v>
      </c>
    </row>
    <row r="22" spans="1:8" ht="13.5">
      <c r="A22" s="208"/>
      <c r="B22" s="190"/>
      <c r="C22" s="167"/>
      <c r="D22" s="354" t="s">
        <v>81</v>
      </c>
      <c r="E22" s="283"/>
      <c r="F22" s="283">
        <f>'Bilancio Spese'!H81+'Bilancio Spese'!H98+'Bilancio Spese'!H137</f>
        <v>0</v>
      </c>
      <c r="G22" s="283">
        <f>'Bilancio Spese'!I81+'Bilancio Spese'!I98+'Bilancio Spese'!I137</f>
        <v>0</v>
      </c>
      <c r="H22" s="353">
        <f>'Bilancio Spese'!J81+'Bilancio Spese'!J98+'Bilancio Spese'!J137</f>
        <v>0</v>
      </c>
    </row>
    <row r="23" spans="1:8" ht="13.5">
      <c r="A23" s="173"/>
      <c r="B23" s="4"/>
      <c r="C23" s="167"/>
      <c r="D23" s="354" t="s">
        <v>82</v>
      </c>
      <c r="E23" s="283"/>
      <c r="F23" s="283">
        <f>'Bilancio Spese'!H82+'Bilancio Spese'!H99+'Bilancio Spese'!H138</f>
        <v>0</v>
      </c>
      <c r="G23" s="283">
        <f>'Bilancio Spese'!I82+'Bilancio Spese'!I99+'Bilancio Spese'!I138</f>
        <v>0</v>
      </c>
      <c r="H23" s="353">
        <f>'Bilancio Spese'!J82+'Bilancio Spese'!J99+'Bilancio Spese'!J138</f>
        <v>0</v>
      </c>
    </row>
    <row r="24" spans="1:8" ht="13.5">
      <c r="A24" s="173"/>
      <c r="B24" s="4"/>
      <c r="C24" s="167"/>
      <c r="D24" s="352" t="s">
        <v>25</v>
      </c>
      <c r="E24" s="142"/>
      <c r="F24" s="142">
        <f>'Bilancio Spese'!H83+'Bilancio Spese'!H100+'Bilancio Spese'!H139</f>
        <v>18234.3</v>
      </c>
      <c r="G24" s="142"/>
      <c r="H24" s="198"/>
    </row>
    <row r="25" spans="1:8" ht="13.5">
      <c r="A25" s="211"/>
      <c r="B25" s="225"/>
      <c r="C25" s="355"/>
      <c r="D25" s="225"/>
      <c r="E25" s="356"/>
      <c r="F25" s="357"/>
      <c r="G25" s="357"/>
      <c r="H25" s="358"/>
    </row>
    <row r="26" spans="1:8" ht="13.5">
      <c r="A26" s="359"/>
      <c r="B26" s="201"/>
      <c r="C26" s="167"/>
      <c r="D26" s="360"/>
      <c r="E26" s="361"/>
      <c r="F26" s="362"/>
      <c r="G26" s="362"/>
      <c r="H26" s="363"/>
    </row>
    <row r="27" spans="1:8" ht="27">
      <c r="A27" s="208" t="s">
        <v>145</v>
      </c>
      <c r="B27" s="190" t="s">
        <v>146</v>
      </c>
      <c r="C27" s="167">
        <f>'Bilancio Spese'!E162</f>
        <v>0</v>
      </c>
      <c r="D27" s="352" t="s">
        <v>24</v>
      </c>
      <c r="E27" s="167">
        <f>'Bilancio Spese'!G162</f>
        <v>0</v>
      </c>
      <c r="F27" s="167">
        <f>'Bilancio Spese'!H162</f>
        <v>0</v>
      </c>
      <c r="G27" s="167">
        <f>'Bilancio Spese'!I162</f>
        <v>0</v>
      </c>
      <c r="H27" s="353">
        <f>'Bilancio Spese'!J162</f>
        <v>0</v>
      </c>
    </row>
    <row r="28" spans="1:8" ht="13.5">
      <c r="A28" s="208"/>
      <c r="B28" s="190"/>
      <c r="C28" s="167"/>
      <c r="D28" s="354" t="s">
        <v>81</v>
      </c>
      <c r="E28" s="283"/>
      <c r="F28" s="364">
        <f>'Bilancio Spese'!H163</f>
        <v>0</v>
      </c>
      <c r="G28" s="364">
        <f>'Bilancio Spese'!I163</f>
        <v>0</v>
      </c>
      <c r="H28" s="353">
        <f>'Bilancio Spese'!J163</f>
        <v>0</v>
      </c>
    </row>
    <row r="29" spans="1:8" ht="13.5">
      <c r="A29" s="173"/>
      <c r="B29" s="4"/>
      <c r="C29" s="167"/>
      <c r="D29" s="354" t="s">
        <v>82</v>
      </c>
      <c r="E29" s="283"/>
      <c r="F29" s="364">
        <f>'Bilancio Spese'!H164</f>
        <v>0</v>
      </c>
      <c r="G29" s="364">
        <f>'Bilancio Spese'!I164</f>
        <v>0</v>
      </c>
      <c r="H29" s="353">
        <f>'Bilancio Spese'!J164</f>
        <v>0</v>
      </c>
    </row>
    <row r="30" spans="1:8" ht="13.5">
      <c r="A30" s="173"/>
      <c r="B30" s="4"/>
      <c r="C30" s="167"/>
      <c r="D30" s="352" t="s">
        <v>25</v>
      </c>
      <c r="E30" s="142"/>
      <c r="F30" s="167">
        <f>'Bilancio Spese'!H165</f>
        <v>0</v>
      </c>
      <c r="G30" s="142"/>
      <c r="H30" s="198"/>
    </row>
    <row r="31" spans="1:8" ht="13.5">
      <c r="A31" s="211"/>
      <c r="B31" s="225"/>
      <c r="C31" s="355"/>
      <c r="D31" s="225"/>
      <c r="E31" s="356"/>
      <c r="F31" s="357"/>
      <c r="G31" s="357"/>
      <c r="H31" s="358"/>
    </row>
    <row r="32" spans="1:8" ht="13.5">
      <c r="A32" s="359"/>
      <c r="B32" s="201"/>
      <c r="C32" s="167"/>
      <c r="D32" s="360"/>
      <c r="E32" s="361"/>
      <c r="F32" s="362"/>
      <c r="G32" s="362"/>
      <c r="H32" s="363"/>
    </row>
    <row r="33" spans="1:8" ht="13.5">
      <c r="A33" s="208" t="s">
        <v>147</v>
      </c>
      <c r="B33" s="190" t="s">
        <v>148</v>
      </c>
      <c r="C33" s="167">
        <f>'Bilancio Spese'!E183</f>
        <v>0</v>
      </c>
      <c r="D33" s="352" t="s">
        <v>24</v>
      </c>
      <c r="E33" s="142">
        <f>'Bilancio Spese'!G183</f>
        <v>167100</v>
      </c>
      <c r="F33" s="142">
        <f>'Bilancio Spese'!H183</f>
        <v>66700</v>
      </c>
      <c r="G33" s="142">
        <f>'Bilancio Spese'!I183</f>
        <v>66700</v>
      </c>
      <c r="H33" s="198">
        <f>'Bilancio Spese'!J183</f>
        <v>66700</v>
      </c>
    </row>
    <row r="34" spans="1:8" ht="13.5">
      <c r="A34" s="173"/>
      <c r="B34" s="4"/>
      <c r="C34" s="167"/>
      <c r="D34" s="354" t="s">
        <v>81</v>
      </c>
      <c r="E34" s="283"/>
      <c r="F34" s="283">
        <f>'Bilancio Spese'!H184</f>
        <v>0</v>
      </c>
      <c r="G34" s="283">
        <f>'Bilancio Spese'!I184</f>
        <v>0</v>
      </c>
      <c r="H34" s="353">
        <f>'Bilancio Spese'!J184</f>
        <v>0</v>
      </c>
    </row>
    <row r="35" spans="1:8" ht="13.5">
      <c r="A35" s="173"/>
      <c r="B35" s="4"/>
      <c r="C35" s="167"/>
      <c r="D35" s="354" t="s">
        <v>82</v>
      </c>
      <c r="E35" s="283"/>
      <c r="F35" s="283">
        <f>'Bilancio Spese'!H185</f>
        <v>0</v>
      </c>
      <c r="G35" s="283">
        <f>'Bilancio Spese'!I185</f>
        <v>0</v>
      </c>
      <c r="H35" s="353">
        <f>'Bilancio Spese'!J185</f>
        <v>0</v>
      </c>
    </row>
    <row r="36" spans="1:8" ht="13.5">
      <c r="A36" s="173"/>
      <c r="B36" s="4"/>
      <c r="C36" s="167"/>
      <c r="D36" s="352" t="s">
        <v>25</v>
      </c>
      <c r="E36" s="142"/>
      <c r="F36" s="142">
        <f>'Bilancio Spese'!H186</f>
        <v>53200</v>
      </c>
      <c r="G36" s="142"/>
      <c r="H36" s="198"/>
    </row>
    <row r="37" spans="1:8" ht="13.5">
      <c r="A37" s="21"/>
      <c r="B37" s="338"/>
      <c r="C37" s="158"/>
      <c r="D37" s="338"/>
      <c r="E37" s="348"/>
      <c r="F37" s="365"/>
      <c r="G37" s="365"/>
      <c r="H37" s="366"/>
    </row>
    <row r="38" spans="1:8" ht="13.5">
      <c r="A38" s="349"/>
      <c r="B38" s="190"/>
      <c r="C38" s="167"/>
      <c r="E38" s="171"/>
      <c r="F38" s="350"/>
      <c r="G38" s="350"/>
      <c r="H38" s="351"/>
    </row>
    <row r="39" spans="1:10" ht="13.5">
      <c r="A39" s="367"/>
      <c r="B39" s="368" t="s">
        <v>65</v>
      </c>
      <c r="C39" s="209">
        <f>+C15+C21+C27+C33</f>
        <v>156743.69</v>
      </c>
      <c r="D39" s="261" t="s">
        <v>24</v>
      </c>
      <c r="E39" s="187">
        <f>+E15+E21+E27+E33</f>
        <v>1381845.72</v>
      </c>
      <c r="F39" s="187">
        <f>+F15+F21+F27+F33</f>
        <v>897895.98</v>
      </c>
      <c r="G39" s="187">
        <f>+G15+G21+G27+G33</f>
        <v>608392.12</v>
      </c>
      <c r="H39" s="192">
        <f>+H15+H21+H27+H33</f>
        <v>608392.12</v>
      </c>
      <c r="I39" s="369"/>
      <c r="J39" s="369"/>
    </row>
    <row r="40" spans="1:8" ht="13.5">
      <c r="A40" s="173"/>
      <c r="B40" s="190"/>
      <c r="C40" s="167"/>
      <c r="D40" s="262" t="s">
        <v>81</v>
      </c>
      <c r="E40" s="191"/>
      <c r="F40" s="191">
        <f aca="true" t="shared" si="0" ref="F40:H41">+F16+F22+F28+F34</f>
        <v>30173.88</v>
      </c>
      <c r="G40" s="191">
        <f t="shared" si="0"/>
        <v>0</v>
      </c>
      <c r="H40" s="192">
        <f t="shared" si="0"/>
        <v>0</v>
      </c>
    </row>
    <row r="41" spans="1:8" ht="13.5">
      <c r="A41" s="173"/>
      <c r="B41" s="4"/>
      <c r="C41" s="167"/>
      <c r="D41" s="262" t="s">
        <v>82</v>
      </c>
      <c r="E41" s="187"/>
      <c r="F41" s="191">
        <f t="shared" si="0"/>
        <v>0</v>
      </c>
      <c r="G41" s="191">
        <f t="shared" si="0"/>
        <v>0</v>
      </c>
      <c r="H41" s="192">
        <f t="shared" si="0"/>
        <v>0</v>
      </c>
    </row>
    <row r="42" spans="1:8" ht="13.5">
      <c r="A42" s="173"/>
      <c r="B42" s="4"/>
      <c r="C42" s="167"/>
      <c r="D42" s="261" t="s">
        <v>25</v>
      </c>
      <c r="E42" s="187"/>
      <c r="F42" s="187">
        <f>+F18+F24+F30+F36</f>
        <v>308584.24</v>
      </c>
      <c r="G42" s="187"/>
      <c r="H42" s="188"/>
    </row>
    <row r="43" spans="1:8" ht="13.5">
      <c r="A43" s="21"/>
      <c r="B43" s="288"/>
      <c r="C43" s="158"/>
      <c r="D43" s="288"/>
      <c r="E43" s="348"/>
      <c r="F43" s="365"/>
      <c r="G43" s="365"/>
      <c r="H43" s="366"/>
    </row>
    <row r="44" spans="1:8" ht="13.5">
      <c r="A44" s="349"/>
      <c r="B44" s="190"/>
      <c r="C44" s="167"/>
      <c r="E44" s="171"/>
      <c r="F44" s="350"/>
      <c r="G44" s="350"/>
      <c r="H44" s="351"/>
    </row>
    <row r="45" spans="1:8" ht="13.5">
      <c r="A45" s="367"/>
      <c r="B45" s="368" t="s">
        <v>124</v>
      </c>
      <c r="C45" s="209">
        <f>+C39</f>
        <v>156743.69</v>
      </c>
      <c r="D45" s="261" t="s">
        <v>24</v>
      </c>
      <c r="E45" s="187">
        <f>E39</f>
        <v>1381845.72</v>
      </c>
      <c r="F45" s="187">
        <f>+F39+F12</f>
        <v>897895.98</v>
      </c>
      <c r="G45" s="187">
        <f>+G39+G12</f>
        <v>608392.12</v>
      </c>
      <c r="H45" s="188">
        <f>+H39+H12</f>
        <v>608392.12</v>
      </c>
    </row>
    <row r="46" spans="1:10" ht="13.5">
      <c r="A46" s="173"/>
      <c r="B46" s="190"/>
      <c r="C46" s="167"/>
      <c r="D46" s="262" t="s">
        <v>81</v>
      </c>
      <c r="E46" s="191"/>
      <c r="F46" s="191">
        <f aca="true" t="shared" si="1" ref="F46:H47">+F40</f>
        <v>30173.88</v>
      </c>
      <c r="G46" s="191">
        <f t="shared" si="1"/>
        <v>0</v>
      </c>
      <c r="H46" s="192">
        <f t="shared" si="1"/>
        <v>0</v>
      </c>
      <c r="I46" s="369"/>
      <c r="J46" s="369"/>
    </row>
    <row r="47" spans="1:8" ht="13.5">
      <c r="A47" s="173"/>
      <c r="B47" s="4"/>
      <c r="C47" s="167"/>
      <c r="D47" s="262" t="s">
        <v>82</v>
      </c>
      <c r="E47" s="191"/>
      <c r="F47" s="191">
        <f t="shared" si="1"/>
        <v>0</v>
      </c>
      <c r="G47" s="191">
        <f t="shared" si="1"/>
        <v>0</v>
      </c>
      <c r="H47" s="192">
        <f t="shared" si="1"/>
        <v>0</v>
      </c>
    </row>
    <row r="48" spans="1:8" ht="13.5">
      <c r="A48" s="173"/>
      <c r="B48" s="4"/>
      <c r="C48" s="167"/>
      <c r="D48" s="261" t="s">
        <v>25</v>
      </c>
      <c r="E48" s="187"/>
      <c r="F48" s="187">
        <f>+F42</f>
        <v>308584.24</v>
      </c>
      <c r="G48" s="187"/>
      <c r="H48" s="188"/>
    </row>
    <row r="49" spans="1:8" ht="13.5">
      <c r="A49" s="21"/>
      <c r="B49" s="288"/>
      <c r="C49" s="158"/>
      <c r="D49" s="288"/>
      <c r="E49" s="348"/>
      <c r="F49" s="365"/>
      <c r="G49" s="365"/>
      <c r="H49" s="366"/>
    </row>
    <row r="50" spans="1:8" ht="13.5">
      <c r="A50" s="190"/>
      <c r="B50" s="190"/>
      <c r="C50" s="6"/>
      <c r="E50" s="134"/>
      <c r="F50" s="370"/>
      <c r="G50" s="370"/>
      <c r="H50" s="370"/>
    </row>
    <row r="51" spans="1:8" ht="13.5">
      <c r="A51" s="2"/>
      <c r="B51" s="4"/>
      <c r="C51" s="6"/>
      <c r="E51" s="134"/>
      <c r="F51" s="370"/>
      <c r="G51" s="370"/>
      <c r="H51" s="370"/>
    </row>
    <row r="52" spans="1:10" ht="28.5" customHeight="1">
      <c r="A52" s="719"/>
      <c r="B52" s="719"/>
      <c r="C52" s="719"/>
      <c r="D52" s="719"/>
      <c r="E52" s="719"/>
      <c r="F52" s="719"/>
      <c r="G52" s="719"/>
      <c r="H52" s="719"/>
      <c r="I52" s="719"/>
      <c r="J52" s="719"/>
    </row>
  </sheetData>
  <sheetProtection password="D5A2" sheet="1"/>
  <mergeCells count="12">
    <mergeCell ref="A1:H1"/>
    <mergeCell ref="A3:H3"/>
    <mergeCell ref="A4:H4"/>
    <mergeCell ref="A7:A10"/>
    <mergeCell ref="B7:B10"/>
    <mergeCell ref="C7:C10"/>
    <mergeCell ref="D7:D10"/>
    <mergeCell ref="E7:E10"/>
    <mergeCell ref="F9:F10"/>
    <mergeCell ref="G9:G10"/>
    <mergeCell ref="H9:H10"/>
    <mergeCell ref="A52:J52"/>
  </mergeCells>
  <printOptions horizontalCentered="1"/>
  <pageMargins left="0" right="0" top="0.31496062992125984" bottom="0.15748031496062992" header="0.5118110236220472" footer="0.15748031496062992"/>
  <pageSetup horizontalDpi="300" verticalDpi="300" orientation="landscape" paperSize="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="102" zoomScaleNormal="102" zoomScalePageLayoutView="0" workbookViewId="0" topLeftCell="A25">
      <selection activeCell="F24" sqref="F24"/>
    </sheetView>
  </sheetViews>
  <sheetFormatPr defaultColWidth="9.140625" defaultRowHeight="15"/>
  <cols>
    <col min="1" max="1" width="18.7109375" style="2" customWidth="1"/>
    <col min="2" max="2" width="39.421875" style="4" customWidth="1"/>
    <col min="3" max="3" width="19.28125" style="135" customWidth="1"/>
    <col min="4" max="4" width="27.8515625" style="4" customWidth="1"/>
    <col min="5" max="5" width="19.7109375" style="164" customWidth="1"/>
    <col min="6" max="6" width="16.421875" style="134" customWidth="1"/>
    <col min="7" max="7" width="14.421875" style="370" customWidth="1"/>
    <col min="8" max="8" width="12.8515625" style="370" customWidth="1"/>
    <col min="9" max="16384" width="9.140625" style="3" customWidth="1"/>
  </cols>
  <sheetData>
    <row r="1" spans="1:8" ht="21" customHeight="1">
      <c r="A1" s="717" t="s">
        <v>0</v>
      </c>
      <c r="B1" s="717"/>
      <c r="C1" s="717"/>
      <c r="D1" s="717"/>
      <c r="E1" s="717"/>
      <c r="F1" s="717"/>
      <c r="G1" s="717"/>
      <c r="H1" s="717"/>
    </row>
    <row r="3" spans="1:10" ht="21" customHeight="1">
      <c r="A3" s="693" t="s">
        <v>136</v>
      </c>
      <c r="B3" s="693"/>
      <c r="C3" s="693"/>
      <c r="D3" s="693"/>
      <c r="E3" s="693"/>
      <c r="F3" s="693"/>
      <c r="G3" s="693"/>
      <c r="H3" s="693"/>
      <c r="I3" s="336"/>
      <c r="J3" s="336"/>
    </row>
    <row r="4" spans="1:10" ht="21" customHeight="1">
      <c r="A4" s="693" t="s">
        <v>149</v>
      </c>
      <c r="B4" s="693"/>
      <c r="C4" s="693"/>
      <c r="D4" s="693"/>
      <c r="E4" s="693"/>
      <c r="F4" s="693"/>
      <c r="G4" s="693"/>
      <c r="H4" s="693"/>
      <c r="I4" s="336"/>
      <c r="J4" s="336"/>
    </row>
    <row r="7" spans="1:8" ht="12.75" customHeight="1">
      <c r="A7" s="690" t="s">
        <v>150</v>
      </c>
      <c r="B7" s="690" t="s">
        <v>5</v>
      </c>
      <c r="C7" s="690" t="s">
        <v>6</v>
      </c>
      <c r="D7" s="720"/>
      <c r="E7" s="690" t="s">
        <v>8</v>
      </c>
      <c r="F7" s="721"/>
      <c r="G7" s="721"/>
      <c r="H7" s="721"/>
    </row>
    <row r="8" spans="1:8" ht="12" customHeight="1">
      <c r="A8" s="690"/>
      <c r="B8" s="690"/>
      <c r="C8" s="690"/>
      <c r="D8" s="720"/>
      <c r="E8" s="690"/>
      <c r="F8" s="721"/>
      <c r="G8" s="721"/>
      <c r="H8" s="721"/>
    </row>
    <row r="9" spans="1:8" ht="12" customHeight="1">
      <c r="A9" s="690"/>
      <c r="B9" s="690"/>
      <c r="C9" s="690"/>
      <c r="D9" s="720"/>
      <c r="E9" s="690"/>
      <c r="F9" s="690" t="s">
        <v>10</v>
      </c>
      <c r="G9" s="694" t="s">
        <v>127</v>
      </c>
      <c r="H9" s="694" t="s">
        <v>128</v>
      </c>
    </row>
    <row r="10" spans="1:8" ht="73.5" customHeight="1">
      <c r="A10" s="690"/>
      <c r="B10" s="690"/>
      <c r="C10" s="690"/>
      <c r="D10" s="720"/>
      <c r="E10" s="690"/>
      <c r="F10" s="690"/>
      <c r="G10" s="694"/>
      <c r="H10" s="694"/>
    </row>
    <row r="11" spans="1:8" ht="13.5">
      <c r="A11" s="372"/>
      <c r="B11" s="373"/>
      <c r="C11" s="374"/>
      <c r="D11" s="373"/>
      <c r="E11" s="375"/>
      <c r="F11" s="376"/>
      <c r="G11" s="375"/>
      <c r="H11" s="377"/>
    </row>
    <row r="12" spans="1:8" ht="13.5">
      <c r="A12" s="138"/>
      <c r="B12" s="139"/>
      <c r="C12" s="134"/>
      <c r="D12" s="139"/>
      <c r="E12" s="346"/>
      <c r="F12" s="164"/>
      <c r="G12" s="346"/>
      <c r="H12" s="378"/>
    </row>
    <row r="13" spans="1:8" ht="13.5">
      <c r="A13" s="138"/>
      <c r="B13" s="139" t="s">
        <v>139</v>
      </c>
      <c r="C13" s="134"/>
      <c r="D13" s="139"/>
      <c r="E13" s="195"/>
      <c r="F13" s="195" t="s">
        <v>140</v>
      </c>
      <c r="G13" s="195"/>
      <c r="H13" s="196"/>
    </row>
    <row r="14" spans="1:8" ht="13.5">
      <c r="A14" s="147"/>
      <c r="B14" s="148"/>
      <c r="C14" s="150"/>
      <c r="D14" s="148"/>
      <c r="E14" s="379"/>
      <c r="F14" s="26"/>
      <c r="G14" s="379"/>
      <c r="H14" s="380"/>
    </row>
    <row r="15" spans="1:8" ht="13.5">
      <c r="A15" s="381"/>
      <c r="B15" s="382"/>
      <c r="C15" s="383"/>
      <c r="D15" s="384"/>
      <c r="E15" s="385"/>
      <c r="F15" s="385"/>
      <c r="G15" s="385"/>
      <c r="H15" s="386"/>
    </row>
    <row r="16" spans="1:8" ht="13.5">
      <c r="A16" s="387"/>
      <c r="B16" s="388"/>
      <c r="C16" s="389"/>
      <c r="D16" s="388"/>
      <c r="E16" s="390"/>
      <c r="F16" s="391"/>
      <c r="G16" s="391"/>
      <c r="H16" s="392"/>
    </row>
    <row r="17" spans="1:8" ht="13.5">
      <c r="A17" s="387" t="s">
        <v>94</v>
      </c>
      <c r="B17" s="388" t="s">
        <v>75</v>
      </c>
      <c r="C17" s="93">
        <f>'Bilancio Spese'!E65</f>
        <v>0</v>
      </c>
      <c r="D17" s="393" t="s">
        <v>24</v>
      </c>
      <c r="E17" s="92">
        <f>'Bilancio Spese'!G65</f>
        <v>12000</v>
      </c>
      <c r="F17" s="92">
        <f>'Bilancio Spese'!H65</f>
        <v>48888.64</v>
      </c>
      <c r="G17" s="92">
        <f>'Bilancio Spese'!I65</f>
        <v>41688.64</v>
      </c>
      <c r="H17" s="394">
        <f>'Bilancio Spese'!J65</f>
        <v>41688.64</v>
      </c>
    </row>
    <row r="18" spans="1:8" ht="13.5">
      <c r="A18" s="69"/>
      <c r="B18" s="40"/>
      <c r="C18" s="93"/>
      <c r="D18" s="395" t="s">
        <v>81</v>
      </c>
      <c r="E18" s="396"/>
      <c r="F18" s="396">
        <f>'Bilancio Spese'!H66</f>
        <v>0</v>
      </c>
      <c r="G18" s="396">
        <f>'Bilancio Spese'!I66</f>
        <v>0</v>
      </c>
      <c r="H18" s="397">
        <f>'Bilancio Spese'!J66</f>
        <v>0</v>
      </c>
    </row>
    <row r="19" spans="1:8" ht="13.5">
      <c r="A19" s="69"/>
      <c r="B19" s="40"/>
      <c r="C19" s="93"/>
      <c r="D19" s="395" t="s">
        <v>82</v>
      </c>
      <c r="E19" s="396"/>
      <c r="F19" s="396">
        <f>'Bilancio Spese'!H67</f>
        <v>0</v>
      </c>
      <c r="G19" s="396">
        <f>'Bilancio Spese'!I67</f>
        <v>0</v>
      </c>
      <c r="H19" s="397">
        <f>'Bilancio Spese'!J67</f>
        <v>0</v>
      </c>
    </row>
    <row r="20" spans="1:8" s="163" customFormat="1" ht="13.5">
      <c r="A20" s="69"/>
      <c r="B20" s="40"/>
      <c r="C20" s="93"/>
      <c r="D20" s="398" t="s">
        <v>25</v>
      </c>
      <c r="E20" s="92"/>
      <c r="F20" s="92">
        <f>'Bilancio Spese'!H68</f>
        <v>33300</v>
      </c>
      <c r="G20" s="399"/>
      <c r="H20" s="400"/>
    </row>
    <row r="21" spans="1:8" ht="13.5">
      <c r="A21" s="74"/>
      <c r="B21" s="76"/>
      <c r="C21" s="78"/>
      <c r="D21" s="76"/>
      <c r="E21" s="401"/>
      <c r="F21" s="402"/>
      <c r="G21" s="402"/>
      <c r="H21" s="403"/>
    </row>
    <row r="22" spans="1:8" ht="13.5">
      <c r="A22" s="404"/>
      <c r="B22" s="405"/>
      <c r="C22" s="93"/>
      <c r="D22" s="126"/>
      <c r="E22" s="406"/>
      <c r="F22" s="407"/>
      <c r="G22" s="407"/>
      <c r="H22" s="408"/>
    </row>
    <row r="23" spans="1:8" ht="13.5">
      <c r="A23" s="387" t="s">
        <v>105</v>
      </c>
      <c r="B23" s="388" t="s">
        <v>96</v>
      </c>
      <c r="C23" s="93">
        <f>'Bilancio Spese'!E110</f>
        <v>156743.69</v>
      </c>
      <c r="D23" s="393" t="s">
        <v>24</v>
      </c>
      <c r="E23" s="92">
        <f>'Bilancio Spese'!G110</f>
        <v>1202745.72</v>
      </c>
      <c r="F23" s="92">
        <f>'Bilancio Spese'!H110</f>
        <v>773307.3400000001</v>
      </c>
      <c r="G23" s="92">
        <f>'Bilancio Spese'!I110</f>
        <v>493003.48000000004</v>
      </c>
      <c r="H23" s="394">
        <f>'Bilancio Spese'!J110</f>
        <v>493003.48000000004</v>
      </c>
    </row>
    <row r="24" spans="1:8" ht="13.5">
      <c r="A24" s="69"/>
      <c r="B24" s="40"/>
      <c r="C24" s="93"/>
      <c r="D24" s="395" t="s">
        <v>81</v>
      </c>
      <c r="E24" s="396"/>
      <c r="F24" s="396">
        <f>'Bilancio Spese'!H111</f>
        <v>30173.88</v>
      </c>
      <c r="G24" s="396">
        <f>'Bilancio Spese'!I111</f>
        <v>0</v>
      </c>
      <c r="H24" s="397">
        <f>'Bilancio Spese'!J111</f>
        <v>0</v>
      </c>
    </row>
    <row r="25" spans="1:8" ht="13.5">
      <c r="A25" s="69"/>
      <c r="B25" s="40"/>
      <c r="C25" s="93"/>
      <c r="D25" s="395" t="s">
        <v>82</v>
      </c>
      <c r="E25" s="396"/>
      <c r="F25" s="396">
        <f>'Bilancio Spese'!H112</f>
        <v>0</v>
      </c>
      <c r="G25" s="396">
        <f>'Bilancio Spese'!I112</f>
        <v>0</v>
      </c>
      <c r="H25" s="397">
        <f>'Bilancio Spese'!J112</f>
        <v>0</v>
      </c>
    </row>
    <row r="26" spans="1:8" s="163" customFormat="1" ht="13.5">
      <c r="A26" s="69"/>
      <c r="B26" s="40"/>
      <c r="C26" s="93"/>
      <c r="D26" s="398" t="s">
        <v>25</v>
      </c>
      <c r="E26" s="92"/>
      <c r="F26" s="92">
        <f>'Bilancio Spese'!H113</f>
        <v>222084.24</v>
      </c>
      <c r="G26" s="399"/>
      <c r="H26" s="400"/>
    </row>
    <row r="27" spans="1:8" ht="13.5">
      <c r="A27" s="74"/>
      <c r="B27" s="76"/>
      <c r="C27" s="78"/>
      <c r="D27" s="76"/>
      <c r="E27" s="401"/>
      <c r="F27" s="402"/>
      <c r="G27" s="402"/>
      <c r="H27" s="403"/>
    </row>
    <row r="28" spans="1:8" ht="13.5">
      <c r="A28" s="409"/>
      <c r="B28" s="405"/>
      <c r="C28" s="93"/>
      <c r="D28" s="410"/>
      <c r="E28" s="406"/>
      <c r="F28" s="407"/>
      <c r="G28" s="407"/>
      <c r="H28" s="408"/>
    </row>
    <row r="29" spans="1:8" ht="13.5">
      <c r="A29" s="387" t="s">
        <v>110</v>
      </c>
      <c r="B29" s="388" t="s">
        <v>107</v>
      </c>
      <c r="C29" s="93">
        <f>'Bilancio Spese'!E147</f>
        <v>0</v>
      </c>
      <c r="D29" s="393" t="s">
        <v>24</v>
      </c>
      <c r="E29" s="92"/>
      <c r="F29" s="92">
        <f>'Bilancio Spese'!H147</f>
        <v>9000</v>
      </c>
      <c r="G29" s="92">
        <f>'Bilancio Spese'!I147</f>
        <v>7000</v>
      </c>
      <c r="H29" s="394">
        <f>'Bilancio Spese'!J147</f>
        <v>7000</v>
      </c>
    </row>
    <row r="30" spans="1:8" ht="13.5">
      <c r="A30" s="411"/>
      <c r="B30" s="40"/>
      <c r="C30" s="93"/>
      <c r="D30" s="395" t="s">
        <v>81</v>
      </c>
      <c r="E30" s="396"/>
      <c r="F30" s="396">
        <f>'Bilancio Spese'!H148</f>
        <v>0</v>
      </c>
      <c r="G30" s="396">
        <f>'Bilancio Spese'!I148</f>
        <v>0</v>
      </c>
      <c r="H30" s="397">
        <f>'Bilancio Spese'!J148</f>
        <v>0</v>
      </c>
    </row>
    <row r="31" spans="1:8" ht="13.5">
      <c r="A31" s="411"/>
      <c r="B31" s="40"/>
      <c r="C31" s="93"/>
      <c r="D31" s="395" t="s">
        <v>82</v>
      </c>
      <c r="E31" s="396"/>
      <c r="F31" s="396">
        <f>'Bilancio Spese'!H149</f>
        <v>0</v>
      </c>
      <c r="G31" s="396">
        <f>'Bilancio Spese'!I149</f>
        <v>0</v>
      </c>
      <c r="H31" s="397">
        <f>'Bilancio Spese'!J149</f>
        <v>0</v>
      </c>
    </row>
    <row r="32" spans="1:8" s="163" customFormat="1" ht="13.5">
      <c r="A32" s="69"/>
      <c r="B32" s="40"/>
      <c r="C32" s="93"/>
      <c r="D32" s="398" t="s">
        <v>25</v>
      </c>
      <c r="E32" s="92"/>
      <c r="F32" s="92">
        <f>'Bilancio Spese'!H150</f>
        <v>0</v>
      </c>
      <c r="G32" s="399"/>
      <c r="H32" s="400"/>
    </row>
    <row r="33" spans="1:8" ht="13.5">
      <c r="A33" s="74"/>
      <c r="B33" s="76"/>
      <c r="C33" s="78"/>
      <c r="D33" s="76"/>
      <c r="E33" s="401"/>
      <c r="F33" s="402"/>
      <c r="G33" s="402"/>
      <c r="H33" s="403"/>
    </row>
    <row r="34" spans="1:8" ht="13.5">
      <c r="A34" s="409"/>
      <c r="B34" s="405"/>
      <c r="C34" s="93"/>
      <c r="D34" s="410"/>
      <c r="E34" s="406"/>
      <c r="F34" s="407"/>
      <c r="G34" s="407"/>
      <c r="H34" s="408"/>
    </row>
    <row r="35" spans="1:8" ht="13.5">
      <c r="A35" s="387" t="s">
        <v>116</v>
      </c>
      <c r="B35" s="388" t="s">
        <v>112</v>
      </c>
      <c r="C35" s="93">
        <f>'Bilancio Spese'!E174</f>
        <v>0</v>
      </c>
      <c r="D35" s="393" t="s">
        <v>24</v>
      </c>
      <c r="E35" s="92">
        <f>'Bilancio Spese'!G174</f>
        <v>0</v>
      </c>
      <c r="F35" s="92">
        <f>'Bilancio Spese'!H174</f>
        <v>0</v>
      </c>
      <c r="G35" s="92">
        <f>'Bilancio Spese'!I174</f>
        <v>0</v>
      </c>
      <c r="H35" s="394">
        <f>'Bilancio Spese'!J174</f>
        <v>0</v>
      </c>
    </row>
    <row r="36" spans="1:8" ht="13.5">
      <c r="A36" s="411"/>
      <c r="B36" s="40"/>
      <c r="C36" s="93"/>
      <c r="D36" s="395" t="s">
        <v>81</v>
      </c>
      <c r="E36" s="396"/>
      <c r="F36" s="396">
        <f>'Bilancio Spese'!H175</f>
        <v>0</v>
      </c>
      <c r="G36" s="396">
        <f>'Bilancio Spese'!I175</f>
        <v>0</v>
      </c>
      <c r="H36" s="397">
        <f>'Bilancio Spese'!J175</f>
        <v>0</v>
      </c>
    </row>
    <row r="37" spans="1:8" ht="13.5">
      <c r="A37" s="69"/>
      <c r="B37" s="40"/>
      <c r="C37" s="93"/>
      <c r="D37" s="395" t="s">
        <v>82</v>
      </c>
      <c r="E37" s="396"/>
      <c r="F37" s="396">
        <f>'Bilancio Spese'!H176</f>
        <v>0</v>
      </c>
      <c r="G37" s="396">
        <f>'Bilancio Spese'!I176</f>
        <v>0</v>
      </c>
      <c r="H37" s="397">
        <f>'Bilancio Spese'!J176</f>
        <v>0</v>
      </c>
    </row>
    <row r="38" spans="1:8" s="163" customFormat="1" ht="13.5">
      <c r="A38" s="69"/>
      <c r="B38" s="40"/>
      <c r="C38" s="93"/>
      <c r="D38" s="398" t="s">
        <v>25</v>
      </c>
      <c r="E38" s="92"/>
      <c r="F38" s="92">
        <f>'Bilancio Spese'!H177</f>
        <v>0</v>
      </c>
      <c r="G38" s="399"/>
      <c r="H38" s="400"/>
    </row>
    <row r="39" spans="1:8" ht="13.5">
      <c r="A39" s="74"/>
      <c r="B39" s="76"/>
      <c r="C39" s="78"/>
      <c r="D39" s="76"/>
      <c r="E39" s="401"/>
      <c r="F39" s="402"/>
      <c r="G39" s="402"/>
      <c r="H39" s="403"/>
    </row>
    <row r="40" spans="1:8" ht="13.5">
      <c r="A40" s="409"/>
      <c r="B40" s="405"/>
      <c r="C40" s="93"/>
      <c r="D40" s="410"/>
      <c r="E40" s="406"/>
      <c r="F40" s="407"/>
      <c r="G40" s="407"/>
      <c r="H40" s="408"/>
    </row>
    <row r="41" spans="1:8" ht="13.5">
      <c r="A41" s="387" t="s">
        <v>122</v>
      </c>
      <c r="B41" s="388" t="s">
        <v>118</v>
      </c>
      <c r="C41" s="93">
        <f>'Bilancio Spese'!E195</f>
        <v>0</v>
      </c>
      <c r="D41" s="393" t="s">
        <v>24</v>
      </c>
      <c r="E41" s="92">
        <f>'Bilancio Spese'!G195</f>
        <v>167100</v>
      </c>
      <c r="F41" s="92">
        <f>'Bilancio Spese'!H195</f>
        <v>66700</v>
      </c>
      <c r="G41" s="92">
        <f>'Bilancio Spese'!I195</f>
        <v>66700</v>
      </c>
      <c r="H41" s="394">
        <f>'Bilancio Spese'!J195</f>
        <v>66700</v>
      </c>
    </row>
    <row r="42" spans="1:8" ht="13.5">
      <c r="A42" s="411"/>
      <c r="B42" s="388"/>
      <c r="C42" s="93"/>
      <c r="D42" s="395" t="s">
        <v>81</v>
      </c>
      <c r="E42" s="396"/>
      <c r="F42" s="396">
        <f>'Bilancio Spese'!H196</f>
        <v>0</v>
      </c>
      <c r="G42" s="396">
        <f>'Bilancio Spese'!I196</f>
        <v>0</v>
      </c>
      <c r="H42" s="397">
        <f>'Bilancio Spese'!J196</f>
        <v>0</v>
      </c>
    </row>
    <row r="43" spans="1:8" ht="13.5">
      <c r="A43" s="69"/>
      <c r="B43" s="40"/>
      <c r="C43" s="93"/>
      <c r="D43" s="395" t="s">
        <v>82</v>
      </c>
      <c r="E43" s="396"/>
      <c r="F43" s="396">
        <f>'Bilancio Spese'!H197</f>
        <v>0</v>
      </c>
      <c r="G43" s="396">
        <f>'Bilancio Spese'!I197</f>
        <v>0</v>
      </c>
      <c r="H43" s="397">
        <f>'Bilancio Spese'!J197</f>
        <v>0</v>
      </c>
    </row>
    <row r="44" spans="1:8" s="163" customFormat="1" ht="13.5">
      <c r="A44" s="69"/>
      <c r="B44" s="40"/>
      <c r="C44" s="93"/>
      <c r="D44" s="398" t="s">
        <v>25</v>
      </c>
      <c r="E44" s="92"/>
      <c r="F44" s="92">
        <f>'Bilancio Spese'!H198</f>
        <v>53200</v>
      </c>
      <c r="G44" s="399"/>
      <c r="H44" s="400"/>
    </row>
    <row r="45" spans="1:8" ht="13.5">
      <c r="A45" s="107"/>
      <c r="B45" s="97"/>
      <c r="C45" s="65"/>
      <c r="D45" s="97"/>
      <c r="E45" s="412"/>
      <c r="F45" s="413"/>
      <c r="G45" s="413"/>
      <c r="H45" s="414"/>
    </row>
    <row r="46" spans="1:8" ht="13.5">
      <c r="A46" s="170"/>
      <c r="B46" s="415"/>
      <c r="C46" s="209"/>
      <c r="D46" s="415"/>
      <c r="E46" s="209"/>
      <c r="F46" s="416"/>
      <c r="G46" s="416"/>
      <c r="H46" s="417"/>
    </row>
    <row r="47" spans="1:8" ht="13.5">
      <c r="A47" s="173"/>
      <c r="B47" s="418" t="s">
        <v>123</v>
      </c>
      <c r="C47" s="209">
        <f>+C17+C23+C29+C35+C41</f>
        <v>156743.69</v>
      </c>
      <c r="D47" s="261" t="s">
        <v>24</v>
      </c>
      <c r="E47" s="209">
        <f>E17+E23+E35+E41</f>
        <v>1381845.72</v>
      </c>
      <c r="F47" s="209">
        <f aca="true" t="shared" si="0" ref="F47:H49">+F17+F29+F35+F41+F23</f>
        <v>897895.9800000001</v>
      </c>
      <c r="G47" s="209">
        <f t="shared" si="0"/>
        <v>608392.12</v>
      </c>
      <c r="H47" s="197">
        <f t="shared" si="0"/>
        <v>608392.12</v>
      </c>
    </row>
    <row r="48" spans="1:8" ht="13.5">
      <c r="A48" s="170"/>
      <c r="B48" s="190"/>
      <c r="C48" s="209"/>
      <c r="D48" s="262" t="s">
        <v>81</v>
      </c>
      <c r="E48" s="209"/>
      <c r="F48" s="419">
        <f t="shared" si="0"/>
        <v>30173.88</v>
      </c>
      <c r="G48" s="419">
        <f t="shared" si="0"/>
        <v>0</v>
      </c>
      <c r="H48" s="420">
        <f t="shared" si="0"/>
        <v>0</v>
      </c>
    </row>
    <row r="49" spans="1:8" ht="13.5">
      <c r="A49" s="173"/>
      <c r="B49" s="163"/>
      <c r="C49" s="209"/>
      <c r="D49" s="262" t="s">
        <v>82</v>
      </c>
      <c r="E49" s="209"/>
      <c r="F49" s="209">
        <f t="shared" si="0"/>
        <v>0</v>
      </c>
      <c r="G49" s="209">
        <f t="shared" si="0"/>
        <v>0</v>
      </c>
      <c r="H49" s="197">
        <f t="shared" si="0"/>
        <v>0</v>
      </c>
    </row>
    <row r="50" spans="1:8" s="163" customFormat="1" ht="13.5">
      <c r="A50" s="173"/>
      <c r="C50" s="209"/>
      <c r="D50" s="194" t="s">
        <v>25</v>
      </c>
      <c r="E50" s="209"/>
      <c r="F50" s="209">
        <f>+F20+F32+F38+F44+F26</f>
        <v>308584.24</v>
      </c>
      <c r="G50" s="247"/>
      <c r="H50" s="248"/>
    </row>
    <row r="51" spans="1:8" ht="13.5">
      <c r="A51" s="21"/>
      <c r="B51" s="253"/>
      <c r="C51" s="257"/>
      <c r="D51" s="421"/>
      <c r="E51" s="257"/>
      <c r="F51" s="264"/>
      <c r="G51" s="264"/>
      <c r="H51" s="265"/>
    </row>
    <row r="52" spans="1:8" ht="13.5">
      <c r="A52" s="170"/>
      <c r="B52" s="415"/>
      <c r="C52" s="209"/>
      <c r="D52" s="415"/>
      <c r="E52" s="209"/>
      <c r="F52" s="416"/>
      <c r="G52" s="416"/>
      <c r="H52" s="417"/>
    </row>
    <row r="53" spans="1:8" ht="13.5">
      <c r="A53" s="173"/>
      <c r="B53" s="418" t="s">
        <v>124</v>
      </c>
      <c r="C53" s="209">
        <f>+C47</f>
        <v>156743.69</v>
      </c>
      <c r="D53" s="261" t="s">
        <v>24</v>
      </c>
      <c r="E53" s="209">
        <f>E47</f>
        <v>1381845.72</v>
      </c>
      <c r="F53" s="209">
        <f>+F47+F13</f>
        <v>897895.9800000001</v>
      </c>
      <c r="G53" s="209">
        <f>+G47+G13</f>
        <v>608392.12</v>
      </c>
      <c r="H53" s="188">
        <f>+H47+H13</f>
        <v>608392.12</v>
      </c>
    </row>
    <row r="54" spans="1:8" ht="13.5">
      <c r="A54" s="170"/>
      <c r="B54" s="190"/>
      <c r="C54" s="209"/>
      <c r="D54" s="262" t="s">
        <v>81</v>
      </c>
      <c r="E54" s="209"/>
      <c r="F54" s="419">
        <f aca="true" t="shared" si="1" ref="F54:H55">+F48</f>
        <v>30173.88</v>
      </c>
      <c r="G54" s="419">
        <f t="shared" si="1"/>
        <v>0</v>
      </c>
      <c r="H54" s="420">
        <f t="shared" si="1"/>
        <v>0</v>
      </c>
    </row>
    <row r="55" spans="1:8" ht="13.5">
      <c r="A55" s="173"/>
      <c r="B55" s="163"/>
      <c r="C55" s="209"/>
      <c r="D55" s="262" t="s">
        <v>82</v>
      </c>
      <c r="E55" s="209"/>
      <c r="F55" s="419">
        <f t="shared" si="1"/>
        <v>0</v>
      </c>
      <c r="G55" s="419">
        <f t="shared" si="1"/>
        <v>0</v>
      </c>
      <c r="H55" s="420">
        <f t="shared" si="1"/>
        <v>0</v>
      </c>
    </row>
    <row r="56" spans="1:8" s="163" customFormat="1" ht="13.5">
      <c r="A56" s="173"/>
      <c r="C56" s="209"/>
      <c r="D56" s="194" t="s">
        <v>25</v>
      </c>
      <c r="E56" s="209"/>
      <c r="F56" s="209">
        <f>+F50</f>
        <v>308584.24</v>
      </c>
      <c r="G56" s="247"/>
      <c r="H56" s="248"/>
    </row>
    <row r="57" spans="1:8" ht="13.5">
      <c r="A57" s="21"/>
      <c r="B57" s="253"/>
      <c r="C57" s="257"/>
      <c r="D57" s="421"/>
      <c r="E57" s="257"/>
      <c r="F57" s="264"/>
      <c r="G57" s="264"/>
      <c r="H57" s="265"/>
    </row>
    <row r="59" ht="36" customHeight="1"/>
    <row r="60" ht="18.75" customHeight="1"/>
  </sheetData>
  <sheetProtection password="D5A2" sheet="1"/>
  <mergeCells count="12">
    <mergeCell ref="A1:H1"/>
    <mergeCell ref="A3:H3"/>
    <mergeCell ref="A4:H4"/>
    <mergeCell ref="A7:A10"/>
    <mergeCell ref="B7:B10"/>
    <mergeCell ref="C7:C10"/>
    <mergeCell ref="D7:D10"/>
    <mergeCell ref="E7:E10"/>
    <mergeCell ref="F7:H8"/>
    <mergeCell ref="F9:F10"/>
    <mergeCell ref="G9:G10"/>
    <mergeCell ref="H9:H10"/>
  </mergeCells>
  <printOptions horizontalCentered="1"/>
  <pageMargins left="0.1968503937007874" right="0.1968503937007874" top="0.31496062992125984" bottom="0.31496062992125984" header="0.5118110236220472" footer="0.31496062992125984"/>
  <pageSetup horizontalDpi="300" verticalDpi="300" orientation="landscape" paperSize="8" scale="10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="102" zoomScaleNormal="102" zoomScalePageLayoutView="0" workbookViewId="0" topLeftCell="D22">
      <selection activeCell="F47" sqref="F47"/>
    </sheetView>
  </sheetViews>
  <sheetFormatPr defaultColWidth="9.140625" defaultRowHeight="15"/>
  <cols>
    <col min="1" max="1" width="57.57421875" style="1" customWidth="1"/>
    <col min="2" max="2" width="13.421875" style="1" customWidth="1"/>
    <col min="3" max="5" width="18.7109375" style="1" customWidth="1"/>
    <col min="6" max="6" width="64.7109375" style="1" customWidth="1"/>
    <col min="7" max="7" width="13.421875" style="1" customWidth="1"/>
    <col min="8" max="10" width="18.7109375" style="1" customWidth="1"/>
    <col min="11" max="16384" width="9.140625" style="1" customWidth="1"/>
  </cols>
  <sheetData>
    <row r="1" spans="1:10" ht="21" customHeight="1">
      <c r="A1" s="722" t="s">
        <v>0</v>
      </c>
      <c r="B1" s="722"/>
      <c r="C1" s="722"/>
      <c r="D1" s="722"/>
      <c r="E1" s="722"/>
      <c r="F1" s="722"/>
      <c r="G1" s="722"/>
      <c r="H1" s="722"/>
      <c r="I1" s="722"/>
      <c r="J1" s="722"/>
    </row>
    <row r="3" spans="1:10" ht="22.5" customHeight="1">
      <c r="A3" s="723" t="s">
        <v>151</v>
      </c>
      <c r="B3" s="723"/>
      <c r="C3" s="723"/>
      <c r="D3" s="723"/>
      <c r="E3" s="723"/>
      <c r="F3" s="723"/>
      <c r="G3" s="723"/>
      <c r="H3" s="723"/>
      <c r="I3" s="723"/>
      <c r="J3" s="723"/>
    </row>
    <row r="5" spans="1:10" ht="104.25" customHeight="1">
      <c r="A5" s="422" t="s">
        <v>3</v>
      </c>
      <c r="B5" s="423" t="s">
        <v>152</v>
      </c>
      <c r="C5" s="423" t="s">
        <v>153</v>
      </c>
      <c r="D5" s="423" t="s">
        <v>154</v>
      </c>
      <c r="E5" s="423" t="s">
        <v>155</v>
      </c>
      <c r="F5" s="423" t="s">
        <v>68</v>
      </c>
      <c r="G5" s="423" t="s">
        <v>152</v>
      </c>
      <c r="H5" s="423" t="s">
        <v>153</v>
      </c>
      <c r="I5" s="423" t="s">
        <v>154</v>
      </c>
      <c r="J5" s="424" t="s">
        <v>155</v>
      </c>
    </row>
    <row r="6" spans="1:10" ht="14.25">
      <c r="A6" s="425"/>
      <c r="B6" s="426"/>
      <c r="C6" s="427"/>
      <c r="D6" s="428"/>
      <c r="E6" s="428"/>
      <c r="F6" s="429"/>
      <c r="G6" s="426"/>
      <c r="H6" s="430"/>
      <c r="I6" s="427"/>
      <c r="J6" s="431"/>
    </row>
    <row r="7" spans="1:10" ht="14.25">
      <c r="A7" s="432" t="s">
        <v>156</v>
      </c>
      <c r="B7" s="433">
        <f>'Bilancio Entrate Riep Titoli'!G21</f>
        <v>0</v>
      </c>
      <c r="C7" s="434" t="s">
        <v>157</v>
      </c>
      <c r="D7" s="434" t="s">
        <v>157</v>
      </c>
      <c r="E7" s="434" t="s">
        <v>157</v>
      </c>
      <c r="F7" s="435"/>
      <c r="G7" s="433"/>
      <c r="H7" s="430"/>
      <c r="I7" s="434"/>
      <c r="J7" s="436"/>
    </row>
    <row r="8" spans="1:10" ht="14.25">
      <c r="A8" s="432"/>
      <c r="B8" s="437"/>
      <c r="C8" s="434"/>
      <c r="D8" s="430"/>
      <c r="E8" s="430"/>
      <c r="F8" s="435"/>
      <c r="G8" s="437"/>
      <c r="H8" s="430"/>
      <c r="I8" s="430"/>
      <c r="J8" s="436"/>
    </row>
    <row r="9" spans="1:10" ht="14.25">
      <c r="A9" s="432" t="s">
        <v>158</v>
      </c>
      <c r="B9" s="438"/>
      <c r="C9" s="433">
        <f>'Bilancio Entrate Riep Titoli'!G17</f>
        <v>149983.62</v>
      </c>
      <c r="D9" s="433">
        <v>0</v>
      </c>
      <c r="E9" s="439">
        <v>0</v>
      </c>
      <c r="F9" s="440" t="s">
        <v>159</v>
      </c>
      <c r="G9" s="438"/>
      <c r="H9" s="433" t="str">
        <f>'Bilancio Spese Riep Titoli'!F12</f>
        <v>0,00</v>
      </c>
      <c r="I9" s="433" t="str">
        <f>'Bilancio Spese Riep Titoli'!G12</f>
        <v>0,00</v>
      </c>
      <c r="J9" s="441" t="str">
        <f>'Bilancio Spese Riep Titoli'!H12</f>
        <v>0,00</v>
      </c>
    </row>
    <row r="10" spans="1:10" ht="14.25">
      <c r="A10" s="442"/>
      <c r="B10" s="426"/>
      <c r="C10" s="433"/>
      <c r="D10" s="433"/>
      <c r="E10" s="433"/>
      <c r="F10" s="435"/>
      <c r="G10" s="426"/>
      <c r="H10" s="430"/>
      <c r="I10" s="434"/>
      <c r="J10" s="436"/>
    </row>
    <row r="11" spans="1:10" ht="14.25">
      <c r="A11" s="442"/>
      <c r="B11" s="426"/>
      <c r="C11" s="433"/>
      <c r="D11" s="433"/>
      <c r="E11" s="433"/>
      <c r="F11" s="435"/>
      <c r="G11" s="426"/>
      <c r="H11" s="430"/>
      <c r="I11" s="434"/>
      <c r="J11" s="436"/>
    </row>
    <row r="12" spans="1:10" ht="14.25">
      <c r="A12" s="443" t="s">
        <v>160</v>
      </c>
      <c r="B12" s="444"/>
      <c r="C12" s="433">
        <f>'Bilancio Entrate Riep Titoli'!G13+'Bilancio Entrate Riep Titoli'!G15</f>
        <v>0</v>
      </c>
      <c r="D12" s="433">
        <f>'Bilancio Entrate Riep Titoli'!H13+'Bilancio Entrate Riep Titoli'!H15</f>
        <v>0</v>
      </c>
      <c r="E12" s="433">
        <f>'Bilancio Entrate Riep Titoli'!I13+'Bilancio Entrate Riep Titoli'!I15</f>
        <v>0</v>
      </c>
      <c r="F12" s="445"/>
      <c r="G12" s="444"/>
      <c r="H12" s="430"/>
      <c r="I12" s="433"/>
      <c r="J12" s="441"/>
    </row>
    <row r="13" spans="1:10" ht="14.25">
      <c r="A13" s="425"/>
      <c r="B13" s="430"/>
      <c r="C13" s="434"/>
      <c r="D13" s="434"/>
      <c r="E13" s="434"/>
      <c r="F13" s="435"/>
      <c r="G13" s="430"/>
      <c r="H13" s="430"/>
      <c r="I13" s="434"/>
      <c r="J13" s="436"/>
    </row>
    <row r="14" spans="1:10" ht="14.25">
      <c r="A14" s="443" t="s">
        <v>161</v>
      </c>
      <c r="B14" s="433">
        <f>'Bilancio Entrate Riep Titoli'!G27</f>
        <v>290349.94</v>
      </c>
      <c r="C14" s="433">
        <f>'Bilancio Entrate Riep Titoli'!G26</f>
        <v>655318.44</v>
      </c>
      <c r="D14" s="433">
        <f>'Bilancio Entrate Riep Titoli'!H26</f>
        <v>527074.97</v>
      </c>
      <c r="E14" s="433">
        <f>'Bilancio Entrate Riep Titoli'!I26</f>
        <v>527074.97</v>
      </c>
      <c r="F14" s="445" t="s">
        <v>162</v>
      </c>
      <c r="G14" s="437">
        <f>'Bilancio Spese Riep Titoli'!F18</f>
        <v>237149.94</v>
      </c>
      <c r="H14" s="437">
        <f>'Bilancio Spese Riep Titoli'!F15</f>
        <v>688648.67</v>
      </c>
      <c r="I14" s="437">
        <f>'Bilancio Spese Riep Titoli'!G15</f>
        <v>532574.97</v>
      </c>
      <c r="J14" s="441">
        <f>'Bilancio Spese Riep Titoli'!H15</f>
        <v>532574.97</v>
      </c>
    </row>
    <row r="15" spans="1:10" ht="14.25">
      <c r="A15" s="443"/>
      <c r="B15" s="446"/>
      <c r="C15" s="446"/>
      <c r="D15" s="446"/>
      <c r="E15" s="446"/>
      <c r="F15" s="447" t="s">
        <v>163</v>
      </c>
      <c r="G15" s="448"/>
      <c r="H15" s="448">
        <f>'Bilancio Spese Riep Titoli'!F17</f>
        <v>0</v>
      </c>
      <c r="I15" s="448">
        <f>'Bilancio Spese Riep Titoli'!G17</f>
        <v>0</v>
      </c>
      <c r="J15" s="449">
        <f>'Bilancio Spese Riep Titoli'!H17</f>
        <v>0</v>
      </c>
    </row>
    <row r="16" spans="2:10" ht="14.25">
      <c r="B16" s="433"/>
      <c r="C16" s="433"/>
      <c r="D16" s="433"/>
      <c r="E16" s="433"/>
      <c r="F16" s="445"/>
      <c r="G16" s="437"/>
      <c r="H16" s="437"/>
      <c r="I16" s="437"/>
      <c r="J16" s="441"/>
    </row>
    <row r="17" spans="1:10" ht="14.25">
      <c r="A17" s="443" t="s">
        <v>164</v>
      </c>
      <c r="B17" s="433">
        <f>'Bilancio Entrate Riep Titoli'!G32</f>
        <v>0</v>
      </c>
      <c r="C17" s="433">
        <f>'Bilancio Entrate Riep Titoli'!G31</f>
        <v>7659.62</v>
      </c>
      <c r="D17" s="433">
        <f>'Bilancio Entrate Riep Titoli'!H31</f>
        <v>5500</v>
      </c>
      <c r="E17" s="433">
        <f>'Bilancio Entrate Riep Titoli'!I31</f>
        <v>5500</v>
      </c>
      <c r="F17" s="445"/>
      <c r="G17" s="450"/>
      <c r="H17" s="450"/>
      <c r="I17" s="450"/>
      <c r="J17" s="451"/>
    </row>
    <row r="18" spans="1:10" ht="14.25">
      <c r="A18" s="443"/>
      <c r="B18" s="446"/>
      <c r="C18" s="446"/>
      <c r="D18" s="446"/>
      <c r="E18" s="446"/>
      <c r="F18" s="445"/>
      <c r="G18" s="450"/>
      <c r="H18" s="450"/>
      <c r="I18" s="450"/>
      <c r="J18" s="451"/>
    </row>
    <row r="19" spans="1:10" ht="14.25">
      <c r="A19" s="443" t="s">
        <v>165</v>
      </c>
      <c r="B19" s="433">
        <f>'Bilancio Entrate Riep Titoli'!G37</f>
        <v>18234.3</v>
      </c>
      <c r="C19" s="433">
        <f>'Bilancio Entrate Riep Titoli'!G36</f>
        <v>18234.3</v>
      </c>
      <c r="D19" s="433">
        <f>'Bilancio Entrate Riep Titoli'!H36</f>
        <v>9117.15</v>
      </c>
      <c r="E19" s="433">
        <f>'Bilancio Entrate Riep Titoli'!I36</f>
        <v>9117.15</v>
      </c>
      <c r="F19" s="445" t="s">
        <v>166</v>
      </c>
      <c r="G19" s="437">
        <f>'Bilancio Spese Riep Titoli'!F24</f>
        <v>18234.3</v>
      </c>
      <c r="H19" s="437">
        <f>'Bilancio Spese Riep Titoli'!F21</f>
        <v>142547.31</v>
      </c>
      <c r="I19" s="437">
        <f>'Bilancio Spese Riep Titoli'!G21</f>
        <v>9117.15</v>
      </c>
      <c r="J19" s="441">
        <f>'Bilancio Spese Riep Titoli'!H21</f>
        <v>9117.15</v>
      </c>
    </row>
    <row r="20" spans="1:10" ht="14.25">
      <c r="A20" s="443"/>
      <c r="B20" s="446"/>
      <c r="C20" s="446"/>
      <c r="D20" s="446"/>
      <c r="E20" s="446"/>
      <c r="F20" s="447" t="s">
        <v>163</v>
      </c>
      <c r="G20" s="448"/>
      <c r="H20" s="448">
        <f>'Bilancio Spese Riep Titoli'!F23</f>
        <v>0</v>
      </c>
      <c r="I20" s="448">
        <f>'Bilancio Spese Riep Titoli'!G23</f>
        <v>0</v>
      </c>
      <c r="J20" s="449">
        <f>'Bilancio Spese Riep Titoli'!H23</f>
        <v>0</v>
      </c>
    </row>
    <row r="21" spans="1:10" ht="14.25">
      <c r="A21" s="443"/>
      <c r="B21" s="446"/>
      <c r="C21" s="446"/>
      <c r="D21" s="446"/>
      <c r="E21" s="446"/>
      <c r="F21" s="447"/>
      <c r="G21" s="437"/>
      <c r="H21" s="437"/>
      <c r="I21" s="437"/>
      <c r="J21" s="441"/>
    </row>
    <row r="22" spans="1:10" ht="14.25">
      <c r="A22" s="443"/>
      <c r="B22" s="433"/>
      <c r="C22" s="433"/>
      <c r="D22" s="433"/>
      <c r="E22" s="433"/>
      <c r="F22" s="445"/>
      <c r="G22" s="437"/>
      <c r="H22" s="437"/>
      <c r="I22" s="437"/>
      <c r="J22" s="441"/>
    </row>
    <row r="23" spans="1:11" ht="21">
      <c r="A23" s="443"/>
      <c r="B23" s="446"/>
      <c r="C23" s="446"/>
      <c r="D23" s="446"/>
      <c r="E23" s="446"/>
      <c r="F23" s="447"/>
      <c r="G23" s="450"/>
      <c r="H23" s="448"/>
      <c r="I23" s="448"/>
      <c r="J23" s="449"/>
      <c r="K23" s="452"/>
    </row>
    <row r="24" spans="1:10" ht="14.25">
      <c r="A24" s="443"/>
      <c r="B24" s="446"/>
      <c r="C24" s="446"/>
      <c r="D24" s="446"/>
      <c r="E24" s="446"/>
      <c r="F24" s="445"/>
      <c r="G24" s="450"/>
      <c r="H24" s="450"/>
      <c r="I24" s="450"/>
      <c r="J24" s="451"/>
    </row>
    <row r="25" spans="1:10" ht="14.25">
      <c r="A25" s="453" t="s">
        <v>167</v>
      </c>
      <c r="B25" s="454">
        <f>+B14+B17+B19</f>
        <v>308584.24</v>
      </c>
      <c r="C25" s="454">
        <f>+C14+C17+C19+C22</f>
        <v>681212.36</v>
      </c>
      <c r="D25" s="454">
        <f>+D14+D17+D19+D22</f>
        <v>541692.12</v>
      </c>
      <c r="E25" s="454">
        <f>+E14+E17+E19+E22</f>
        <v>541692.12</v>
      </c>
      <c r="F25" s="455" t="s">
        <v>168</v>
      </c>
      <c r="G25" s="454">
        <f>+G14+G17+G19</f>
        <v>255384.24</v>
      </c>
      <c r="H25" s="456">
        <f>+H14+H19</f>
        <v>831195.98</v>
      </c>
      <c r="I25" s="456">
        <f>+I14+I19</f>
        <v>541692.12</v>
      </c>
      <c r="J25" s="457">
        <f>+J14+J19</f>
        <v>541692.12</v>
      </c>
    </row>
    <row r="26" spans="1:10" ht="14.25">
      <c r="A26" s="458"/>
      <c r="B26" s="459"/>
      <c r="C26" s="446"/>
      <c r="D26" s="450"/>
      <c r="E26" s="450"/>
      <c r="F26" s="460"/>
      <c r="G26" s="459"/>
      <c r="H26" s="450"/>
      <c r="I26" s="446"/>
      <c r="J26" s="451"/>
    </row>
    <row r="27" spans="1:10" ht="14.25">
      <c r="A27" s="443"/>
      <c r="B27" s="461"/>
      <c r="C27" s="446"/>
      <c r="D27" s="450"/>
      <c r="E27" s="450"/>
      <c r="F27" s="445"/>
      <c r="G27" s="461"/>
      <c r="H27" s="450"/>
      <c r="I27" s="446"/>
      <c r="J27" s="451"/>
    </row>
    <row r="28" spans="1:10" ht="14.25">
      <c r="A28" s="443" t="s">
        <v>169</v>
      </c>
      <c r="B28" s="433">
        <f>'Bilancio Entrate Riep Titoli'!G42</f>
        <v>0</v>
      </c>
      <c r="C28" s="433">
        <f>'Bilancio Entrate Riep Titoli'!G41</f>
        <v>0</v>
      </c>
      <c r="D28" s="433">
        <f>'Bilancio Entrate Riep Titoli'!H41</f>
        <v>0</v>
      </c>
      <c r="E28" s="433">
        <f>'Bilancio Entrate Riep Titoli'!I41</f>
        <v>0</v>
      </c>
      <c r="F28" s="445" t="s">
        <v>170</v>
      </c>
      <c r="G28" s="433">
        <f>'Bilancio Spese Riep Titoli'!F30</f>
        <v>0</v>
      </c>
      <c r="H28" s="437">
        <f>'Bilancio Spese Riep Titoli'!F27</f>
        <v>0</v>
      </c>
      <c r="I28" s="437">
        <f>'Bilancio Spese Riep Titoli'!G27</f>
        <v>0</v>
      </c>
      <c r="J28" s="441">
        <f>'Bilancio Spese Riep Titoli'!H27</f>
        <v>0</v>
      </c>
    </row>
    <row r="29" spans="1:10" ht="14.25">
      <c r="A29" s="443"/>
      <c r="B29" s="446"/>
      <c r="C29" s="446"/>
      <c r="D29" s="446"/>
      <c r="E29" s="446"/>
      <c r="F29" s="462"/>
      <c r="G29" s="446"/>
      <c r="H29" s="437"/>
      <c r="I29" s="437"/>
      <c r="J29" s="441"/>
    </row>
    <row r="30" spans="1:10" ht="14.25">
      <c r="A30" s="443" t="s">
        <v>171</v>
      </c>
      <c r="B30" s="433">
        <f>'Bilancio Entrate Riep Titoli'!G47</f>
        <v>0</v>
      </c>
      <c r="C30" s="433">
        <f>'Bilancio Entrate Riep Titoli'!G46</f>
        <v>66700</v>
      </c>
      <c r="D30" s="433">
        <f>'Bilancio Entrate Riep Titoli'!H46</f>
        <v>66700</v>
      </c>
      <c r="E30" s="433">
        <f>'Bilancio Entrate Riep Titoli'!I46</f>
        <v>66700</v>
      </c>
      <c r="F30" s="445" t="s">
        <v>172</v>
      </c>
      <c r="G30" s="433">
        <f>'Bilancio Spese Riep Titoli'!F36</f>
        <v>53200</v>
      </c>
      <c r="H30" s="437">
        <f>'Bilancio Spese Riep Titoli'!F33</f>
        <v>66700</v>
      </c>
      <c r="I30" s="437">
        <f>'Bilancio Spese Riep Titoli'!G33</f>
        <v>66700</v>
      </c>
      <c r="J30" s="441">
        <f>'Bilancio Spese Riep Titoli'!H33</f>
        <v>66700</v>
      </c>
    </row>
    <row r="31" spans="2:10" ht="14.25">
      <c r="B31" s="446"/>
      <c r="C31" s="446"/>
      <c r="D31" s="446"/>
      <c r="E31" s="446"/>
      <c r="F31" s="445"/>
      <c r="G31" s="433"/>
      <c r="H31" s="437"/>
      <c r="I31" s="437"/>
      <c r="J31" s="441"/>
    </row>
    <row r="32" spans="2:10" ht="14.25">
      <c r="B32" s="446"/>
      <c r="C32" s="433"/>
      <c r="D32" s="433"/>
      <c r="E32" s="433"/>
      <c r="F32" s="445"/>
      <c r="G32" s="446"/>
      <c r="H32" s="450"/>
      <c r="I32" s="450"/>
      <c r="J32" s="451"/>
    </row>
    <row r="33" spans="2:10" ht="14.25">
      <c r="B33" s="446"/>
      <c r="C33" s="446"/>
      <c r="D33" s="446"/>
      <c r="E33" s="446"/>
      <c r="F33" s="445"/>
      <c r="G33" s="433"/>
      <c r="H33" s="437"/>
      <c r="I33" s="437"/>
      <c r="J33" s="441"/>
    </row>
    <row r="34" spans="1:10" ht="14.25">
      <c r="A34" s="443"/>
      <c r="B34" s="446"/>
      <c r="C34" s="446"/>
      <c r="D34" s="450"/>
      <c r="E34" s="450"/>
      <c r="F34" s="445"/>
      <c r="G34" s="446"/>
      <c r="H34" s="450"/>
      <c r="I34" s="450"/>
      <c r="J34" s="451"/>
    </row>
    <row r="35" spans="1:10" ht="14.25">
      <c r="A35" s="453" t="s">
        <v>173</v>
      </c>
      <c r="B35" s="463">
        <f>+B25+B28+B30</f>
        <v>308584.24</v>
      </c>
      <c r="C35" s="463">
        <f>+C25+C28+C30</f>
        <v>747912.36</v>
      </c>
      <c r="D35" s="463">
        <f>+D25+D28+D30</f>
        <v>608392.12</v>
      </c>
      <c r="E35" s="463">
        <f>+E25+E28+E30</f>
        <v>608392.12</v>
      </c>
      <c r="F35" s="464" t="s">
        <v>173</v>
      </c>
      <c r="G35" s="454">
        <f>+G25+G28+G30</f>
        <v>308584.24</v>
      </c>
      <c r="H35" s="454">
        <f>+H25+H28+H30</f>
        <v>897895.98</v>
      </c>
      <c r="I35" s="454">
        <f>+I25+I28+I30</f>
        <v>608392.12</v>
      </c>
      <c r="J35" s="457">
        <f>+J25+J28+J30</f>
        <v>608392.12</v>
      </c>
    </row>
    <row r="36" spans="1:10" ht="14.25">
      <c r="A36" s="465"/>
      <c r="B36" s="466"/>
      <c r="C36" s="466"/>
      <c r="D36" s="466"/>
      <c r="E36" s="466"/>
      <c r="F36" s="445"/>
      <c r="G36" s="466"/>
      <c r="H36" s="466"/>
      <c r="I36" s="466"/>
      <c r="J36" s="467"/>
    </row>
    <row r="37" spans="1:10" ht="14.25">
      <c r="A37" s="465"/>
      <c r="B37" s="468"/>
      <c r="C37" s="468"/>
      <c r="D37" s="468"/>
      <c r="E37" s="468"/>
      <c r="F37" s="445"/>
      <c r="G37" s="468"/>
      <c r="H37" s="468"/>
      <c r="I37" s="468"/>
      <c r="J37" s="469"/>
    </row>
    <row r="38" spans="1:10" ht="14.25">
      <c r="A38" s="453" t="s">
        <v>174</v>
      </c>
      <c r="B38" s="454">
        <f>+B35+B7</f>
        <v>308584.24</v>
      </c>
      <c r="C38" s="454">
        <f>+C35+C9+C12</f>
        <v>897895.98</v>
      </c>
      <c r="D38" s="454">
        <f>+D35+D9+D12</f>
        <v>608392.12</v>
      </c>
      <c r="E38" s="454">
        <f>+E35+E9+E12</f>
        <v>608392.12</v>
      </c>
      <c r="F38" s="455" t="s">
        <v>175</v>
      </c>
      <c r="G38" s="454">
        <f>+G35</f>
        <v>308584.24</v>
      </c>
      <c r="H38" s="454">
        <f>+H35+H9</f>
        <v>897895.98</v>
      </c>
      <c r="I38" s="454">
        <f>+I35+I9</f>
        <v>608392.12</v>
      </c>
      <c r="J38" s="470">
        <f>+J35+J9</f>
        <v>608392.12</v>
      </c>
    </row>
    <row r="39" spans="1:10" ht="14.25">
      <c r="A39" s="453"/>
      <c r="B39" s="437"/>
      <c r="C39" s="433"/>
      <c r="D39" s="437"/>
      <c r="E39" s="437"/>
      <c r="F39" s="455"/>
      <c r="G39" s="437"/>
      <c r="H39" s="437"/>
      <c r="I39" s="437"/>
      <c r="J39" s="441"/>
    </row>
    <row r="40" spans="1:10" ht="14.25">
      <c r="A40" s="453"/>
      <c r="B40" s="437"/>
      <c r="C40" s="433"/>
      <c r="D40" s="437"/>
      <c r="E40" s="437"/>
      <c r="F40" s="455"/>
      <c r="G40" s="437"/>
      <c r="H40" s="437"/>
      <c r="I40" s="437"/>
      <c r="J40" s="441"/>
    </row>
    <row r="41" spans="1:10" ht="14.25">
      <c r="A41" s="453"/>
      <c r="B41" s="471"/>
      <c r="C41" s="471"/>
      <c r="D41" s="472"/>
      <c r="E41" s="471"/>
      <c r="F41" s="473"/>
      <c r="G41" s="474"/>
      <c r="H41" s="474"/>
      <c r="I41" s="474"/>
      <c r="J41" s="475"/>
    </row>
    <row r="42" spans="1:10" ht="14.25">
      <c r="A42" s="476"/>
      <c r="B42" s="477"/>
      <c r="C42" s="478"/>
      <c r="D42" s="478"/>
      <c r="E42" s="479"/>
      <c r="J42" s="480"/>
    </row>
    <row r="43" spans="1:10" ht="14.25">
      <c r="A43" s="432" t="s">
        <v>176</v>
      </c>
      <c r="B43" s="481">
        <f>-G38+B38</f>
        <v>0</v>
      </c>
      <c r="C43" s="479"/>
      <c r="D43" s="479"/>
      <c r="E43" s="479"/>
      <c r="J43" s="480"/>
    </row>
    <row r="44" spans="1:10" ht="14.25">
      <c r="A44" s="482"/>
      <c r="B44" s="471"/>
      <c r="C44" s="483"/>
      <c r="D44" s="483"/>
      <c r="E44" s="483"/>
      <c r="F44" s="286"/>
      <c r="G44" s="286"/>
      <c r="H44" s="286"/>
      <c r="I44" s="286"/>
      <c r="J44" s="484"/>
    </row>
  </sheetData>
  <sheetProtection password="D5A2" sheet="1"/>
  <mergeCells count="2">
    <mergeCell ref="A1:J1"/>
    <mergeCell ref="A3:J3"/>
  </mergeCells>
  <printOptions horizontalCentered="1" verticalCentered="1"/>
  <pageMargins left="0.31496062992125984" right="0.31496062992125984" top="0.2362204724409449" bottom="0.7480314960629921" header="0.5118110236220472" footer="0.31496062992125984"/>
  <pageSetup horizontalDpi="300" verticalDpi="300" orientation="landscape" paperSize="8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="102" zoomScaleNormal="102" zoomScalePageLayoutView="0" workbookViewId="0" topLeftCell="A1">
      <selection activeCell="A2" sqref="A2:IV2"/>
    </sheetView>
  </sheetViews>
  <sheetFormatPr defaultColWidth="9.140625" defaultRowHeight="15"/>
  <cols>
    <col min="1" max="1" width="123.8515625" style="485" customWidth="1"/>
    <col min="2" max="2" width="8.140625" style="485" customWidth="1"/>
    <col min="3" max="3" width="14.57421875" style="485" customWidth="1"/>
    <col min="4" max="4" width="13.8515625" style="485" customWidth="1"/>
    <col min="5" max="5" width="14.00390625" style="485" customWidth="1"/>
    <col min="6" max="16384" width="9.140625" style="485" customWidth="1"/>
  </cols>
  <sheetData>
    <row r="1" spans="1:5" ht="21" customHeight="1">
      <c r="A1" s="722" t="s">
        <v>0</v>
      </c>
      <c r="B1" s="722"/>
      <c r="C1" s="722"/>
      <c r="D1" s="722"/>
      <c r="E1" s="722"/>
    </row>
    <row r="3" spans="1:5" ht="25.5" customHeight="1">
      <c r="A3" s="723" t="s">
        <v>2</v>
      </c>
      <c r="B3" s="723"/>
      <c r="C3" s="723"/>
      <c r="D3" s="723"/>
      <c r="E3" s="723"/>
    </row>
    <row r="4" spans="1:5" ht="43.5" customHeight="1">
      <c r="A4" s="724" t="s">
        <v>177</v>
      </c>
      <c r="B4" s="724"/>
      <c r="C4" s="724"/>
      <c r="D4" s="724"/>
      <c r="E4" s="724"/>
    </row>
    <row r="6" spans="1:5" ht="72">
      <c r="A6" s="486" t="s">
        <v>178</v>
      </c>
      <c r="B6" s="487"/>
      <c r="C6" s="423" t="s">
        <v>153</v>
      </c>
      <c r="D6" s="423" t="s">
        <v>154</v>
      </c>
      <c r="E6" s="424" t="s">
        <v>155</v>
      </c>
    </row>
    <row r="7" spans="1:5" ht="14.25">
      <c r="A7" s="488" t="s">
        <v>179</v>
      </c>
      <c r="B7" s="489" t="s">
        <v>180</v>
      </c>
      <c r="C7" s="490">
        <v>149983.62</v>
      </c>
      <c r="D7" s="433">
        <v>0</v>
      </c>
      <c r="E7" s="441">
        <v>0</v>
      </c>
    </row>
    <row r="8" spans="1:5" s="1" customFormat="1" ht="14.25">
      <c r="A8" s="491" t="s">
        <v>181</v>
      </c>
      <c r="B8" s="489" t="s">
        <v>182</v>
      </c>
      <c r="C8" s="434">
        <v>0</v>
      </c>
      <c r="D8" s="434">
        <v>0</v>
      </c>
      <c r="E8" s="436">
        <v>0</v>
      </c>
    </row>
    <row r="9" spans="1:5" ht="14.25">
      <c r="A9" s="488" t="s">
        <v>183</v>
      </c>
      <c r="B9" s="489" t="s">
        <v>180</v>
      </c>
      <c r="C9" s="433">
        <v>0</v>
      </c>
      <c r="D9" s="433">
        <v>0</v>
      </c>
      <c r="E9" s="492">
        <v>0</v>
      </c>
    </row>
    <row r="10" spans="1:5" ht="14.25">
      <c r="A10" s="488" t="s">
        <v>184</v>
      </c>
      <c r="B10" s="489" t="s">
        <v>180</v>
      </c>
      <c r="C10" s="433">
        <f>'Bilancio Entrate Riep Titoli'!G26+'Bilancio Entrate Riep Titoli'!G31</f>
        <v>662978.0599999999</v>
      </c>
      <c r="D10" s="433">
        <f>'Bilancio Entrate Riep Titoli'!H26+'Bilancio Entrate Riep Titoli'!H31</f>
        <v>532574.97</v>
      </c>
      <c r="E10" s="492">
        <f>'Bilancio Entrate Riep Titoli'!I26+'Bilancio Entrate Riep Titoli'!I31</f>
        <v>532574.97</v>
      </c>
    </row>
    <row r="11" spans="1:7" ht="15.75" customHeight="1">
      <c r="A11" s="493" t="s">
        <v>185</v>
      </c>
      <c r="B11" s="494" t="s">
        <v>180</v>
      </c>
      <c r="C11" s="495">
        <v>0</v>
      </c>
      <c r="D11" s="495">
        <v>0</v>
      </c>
      <c r="E11" s="496">
        <v>0</v>
      </c>
      <c r="G11" s="1"/>
    </row>
    <row r="12" spans="1:7" ht="14.25">
      <c r="A12" s="497" t="s">
        <v>186</v>
      </c>
      <c r="B12" s="494" t="s">
        <v>180</v>
      </c>
      <c r="C12" s="495">
        <v>0</v>
      </c>
      <c r="D12" s="495">
        <v>0</v>
      </c>
      <c r="E12" s="496">
        <v>0</v>
      </c>
      <c r="G12" s="1"/>
    </row>
    <row r="13" spans="1:5" ht="14.25">
      <c r="A13" s="497" t="s">
        <v>187</v>
      </c>
      <c r="B13" s="494" t="s">
        <v>180</v>
      </c>
      <c r="C13" s="495">
        <v>0</v>
      </c>
      <c r="D13" s="495">
        <v>0</v>
      </c>
      <c r="E13" s="496">
        <v>0</v>
      </c>
    </row>
    <row r="14" spans="1:5" ht="14.25">
      <c r="A14" s="497" t="s">
        <v>188</v>
      </c>
      <c r="B14" s="494" t="s">
        <v>180</v>
      </c>
      <c r="C14" s="495">
        <v>0</v>
      </c>
      <c r="D14" s="495">
        <v>0</v>
      </c>
      <c r="E14" s="496">
        <v>0</v>
      </c>
    </row>
    <row r="15" spans="1:5" ht="14.25">
      <c r="A15" s="491" t="s">
        <v>189</v>
      </c>
      <c r="B15" s="494" t="s">
        <v>180</v>
      </c>
      <c r="C15" s="495">
        <v>0</v>
      </c>
      <c r="D15" s="495">
        <v>0</v>
      </c>
      <c r="E15" s="496">
        <v>0</v>
      </c>
    </row>
    <row r="16" spans="1:5" ht="14.25">
      <c r="A16" s="488" t="s">
        <v>80</v>
      </c>
      <c r="B16" s="489" t="s">
        <v>182</v>
      </c>
      <c r="C16" s="433">
        <f>'Bilancio Spese Riep Titoli'!F15</f>
        <v>688648.67</v>
      </c>
      <c r="D16" s="433">
        <f>'Bilancio Spese Riep Titoli'!G15</f>
        <v>532574.97</v>
      </c>
      <c r="E16" s="441">
        <f>'Bilancio Spese Riep Titoli'!H15</f>
        <v>532574.97</v>
      </c>
    </row>
    <row r="17" spans="1:5" ht="14.25">
      <c r="A17" s="498" t="s">
        <v>163</v>
      </c>
      <c r="B17" s="489"/>
      <c r="C17" s="499">
        <v>0</v>
      </c>
      <c r="D17" s="499">
        <v>0</v>
      </c>
      <c r="E17" s="500">
        <v>0</v>
      </c>
    </row>
    <row r="18" spans="1:5" s="1" customFormat="1" ht="14.25">
      <c r="A18" s="501" t="s">
        <v>190</v>
      </c>
      <c r="B18" s="489" t="s">
        <v>182</v>
      </c>
      <c r="C18" s="434">
        <v>0</v>
      </c>
      <c r="D18" s="434">
        <v>0</v>
      </c>
      <c r="E18" s="436">
        <v>0</v>
      </c>
    </row>
    <row r="19" spans="1:5" s="1" customFormat="1" ht="14.25">
      <c r="A19" s="501" t="s">
        <v>191</v>
      </c>
      <c r="B19" s="489" t="s">
        <v>182</v>
      </c>
      <c r="C19" s="434">
        <f>+C48</f>
        <v>0</v>
      </c>
      <c r="D19" s="434">
        <f>+D48</f>
        <v>0</v>
      </c>
      <c r="E19" s="436">
        <f>+E48</f>
        <v>0</v>
      </c>
    </row>
    <row r="20" spans="1:5" ht="14.25">
      <c r="A20" s="488" t="s">
        <v>192</v>
      </c>
      <c r="B20" s="489" t="s">
        <v>182</v>
      </c>
      <c r="C20" s="433">
        <v>0</v>
      </c>
      <c r="D20" s="433">
        <v>0</v>
      </c>
      <c r="E20" s="492">
        <v>0</v>
      </c>
    </row>
    <row r="21" spans="1:5" ht="14.25">
      <c r="A21" s="502" t="s">
        <v>193</v>
      </c>
      <c r="B21" s="489"/>
      <c r="C21" s="433">
        <v>0</v>
      </c>
      <c r="D21" s="433">
        <v>0</v>
      </c>
      <c r="E21" s="492">
        <v>0</v>
      </c>
    </row>
    <row r="22" spans="1:5" ht="14.25">
      <c r="A22" s="502" t="s">
        <v>194</v>
      </c>
      <c r="B22" s="489"/>
      <c r="C22" s="499">
        <v>0</v>
      </c>
      <c r="D22" s="499">
        <v>0</v>
      </c>
      <c r="E22" s="500">
        <v>0</v>
      </c>
    </row>
    <row r="23" spans="1:5" ht="14.25">
      <c r="A23" s="503" t="s">
        <v>195</v>
      </c>
      <c r="B23" s="504"/>
      <c r="C23" s="505">
        <f>+C7-C8+C9+C10+C11+C12+C13+C14+C15-C16-C18-C19-C20</f>
        <v>124313.0099999999</v>
      </c>
      <c r="D23" s="505">
        <f>+D7-D8+D9+D10+D11+D12+D13+D14+D15-D16-D18-D19-D20</f>
        <v>0</v>
      </c>
      <c r="E23" s="470">
        <f>+E7-E8+E9+E10+E11+E12+E13+E14+E15-E16-E18-E19-E20</f>
        <v>0</v>
      </c>
    </row>
    <row r="24" spans="1:5" ht="14.25">
      <c r="A24" s="453"/>
      <c r="B24" s="506"/>
      <c r="C24" s="507"/>
      <c r="D24" s="507"/>
      <c r="E24" s="508"/>
    </row>
    <row r="25" spans="1:5" ht="14.25">
      <c r="A25" s="488" t="s">
        <v>196</v>
      </c>
      <c r="B25" s="489" t="s">
        <v>180</v>
      </c>
      <c r="C25" s="490">
        <v>0</v>
      </c>
      <c r="D25" s="433">
        <v>0</v>
      </c>
      <c r="E25" s="492">
        <v>0</v>
      </c>
    </row>
    <row r="26" spans="1:5" ht="14.25">
      <c r="A26" s="488" t="s">
        <v>197</v>
      </c>
      <c r="B26" s="489" t="s">
        <v>180</v>
      </c>
      <c r="C26" s="433">
        <v>0</v>
      </c>
      <c r="D26" s="433">
        <v>0</v>
      </c>
      <c r="E26" s="492">
        <v>0</v>
      </c>
    </row>
    <row r="27" spans="1:5" ht="14.25">
      <c r="A27" s="509" t="s">
        <v>198</v>
      </c>
      <c r="B27" s="489" t="s">
        <v>180</v>
      </c>
      <c r="C27" s="433">
        <f>'Bilancio Entrate Riep Titoli'!G36</f>
        <v>18234.3</v>
      </c>
      <c r="D27" s="433">
        <f>'Bilancio Entrate Riep Titoli'!H36</f>
        <v>9117.15</v>
      </c>
      <c r="E27" s="441">
        <f>'Bilancio Entrate Riep Titoli'!I36</f>
        <v>9117.15</v>
      </c>
    </row>
    <row r="28" spans="1:5" ht="14.25">
      <c r="A28" s="497" t="s">
        <v>199</v>
      </c>
      <c r="B28" s="494" t="s">
        <v>180</v>
      </c>
      <c r="C28" s="495">
        <v>0</v>
      </c>
      <c r="D28" s="495">
        <v>0</v>
      </c>
      <c r="E28" s="496">
        <v>0</v>
      </c>
    </row>
    <row r="29" spans="1:5" ht="14.25">
      <c r="A29" s="509" t="s">
        <v>200</v>
      </c>
      <c r="B29" s="494" t="s">
        <v>180</v>
      </c>
      <c r="C29" s="433">
        <v>0</v>
      </c>
      <c r="D29" s="433">
        <v>0</v>
      </c>
      <c r="E29" s="492">
        <v>0</v>
      </c>
    </row>
    <row r="30" spans="1:5" ht="18" customHeight="1">
      <c r="A30" s="497" t="s">
        <v>201</v>
      </c>
      <c r="B30" s="494" t="s">
        <v>182</v>
      </c>
      <c r="C30" s="495">
        <v>0</v>
      </c>
      <c r="D30" s="495">
        <v>0</v>
      </c>
      <c r="E30" s="496">
        <v>0</v>
      </c>
    </row>
    <row r="31" spans="1:5" ht="14.25">
      <c r="A31" s="497" t="s">
        <v>202</v>
      </c>
      <c r="B31" s="494" t="s">
        <v>182</v>
      </c>
      <c r="C31" s="495">
        <v>0</v>
      </c>
      <c r="D31" s="495">
        <v>0</v>
      </c>
      <c r="E31" s="496">
        <v>0</v>
      </c>
    </row>
    <row r="32" spans="1:5" ht="14.25">
      <c r="A32" s="491" t="s">
        <v>189</v>
      </c>
      <c r="B32" s="494" t="s">
        <v>182</v>
      </c>
      <c r="C32" s="495">
        <v>0</v>
      </c>
      <c r="D32" s="495">
        <v>0</v>
      </c>
      <c r="E32" s="496">
        <v>0</v>
      </c>
    </row>
    <row r="33" spans="1:5" ht="14.25">
      <c r="A33" s="497" t="s">
        <v>188</v>
      </c>
      <c r="B33" s="494" t="s">
        <v>182</v>
      </c>
      <c r="C33" s="495">
        <v>0</v>
      </c>
      <c r="D33" s="495">
        <v>0</v>
      </c>
      <c r="E33" s="496">
        <v>0</v>
      </c>
    </row>
    <row r="34" spans="1:5" ht="14.25">
      <c r="A34" s="497" t="s">
        <v>186</v>
      </c>
      <c r="B34" s="494" t="s">
        <v>182</v>
      </c>
      <c r="C34" s="495">
        <v>0</v>
      </c>
      <c r="D34" s="495">
        <v>0</v>
      </c>
      <c r="E34" s="496">
        <v>0</v>
      </c>
    </row>
    <row r="35" spans="1:5" ht="14.25">
      <c r="A35" s="488" t="s">
        <v>101</v>
      </c>
      <c r="B35" s="489" t="s">
        <v>182</v>
      </c>
      <c r="C35" s="433">
        <f>'Bilancio Spese Riep Titoli'!F21</f>
        <v>142547.31</v>
      </c>
      <c r="D35" s="433">
        <f>'Bilancio Spese Riep Titoli'!G21</f>
        <v>9117.15</v>
      </c>
      <c r="E35" s="441">
        <f>'Bilancio Spese Riep Titoli'!H21</f>
        <v>9117.15</v>
      </c>
    </row>
    <row r="36" spans="1:5" ht="14.25">
      <c r="A36" s="498" t="s">
        <v>203</v>
      </c>
      <c r="B36" s="489"/>
      <c r="C36" s="499">
        <v>0</v>
      </c>
      <c r="D36" s="499">
        <v>0</v>
      </c>
      <c r="E36" s="500">
        <v>0</v>
      </c>
    </row>
    <row r="37" spans="1:5" ht="14.25">
      <c r="A37" s="501" t="s">
        <v>190</v>
      </c>
      <c r="B37" s="489" t="s">
        <v>180</v>
      </c>
      <c r="C37" s="434">
        <v>0</v>
      </c>
      <c r="D37" s="434">
        <v>0</v>
      </c>
      <c r="E37" s="436">
        <v>0</v>
      </c>
    </row>
    <row r="38" spans="1:5" ht="14.25">
      <c r="A38" s="501" t="s">
        <v>204</v>
      </c>
      <c r="B38" s="494" t="s">
        <v>182</v>
      </c>
      <c r="C38" s="434">
        <v>0</v>
      </c>
      <c r="D38" s="434">
        <v>0</v>
      </c>
      <c r="E38" s="436">
        <v>0</v>
      </c>
    </row>
    <row r="39" spans="1:5" ht="14.25">
      <c r="A39" s="488" t="s">
        <v>205</v>
      </c>
      <c r="B39" s="489" t="s">
        <v>182</v>
      </c>
      <c r="C39" s="433">
        <v>0</v>
      </c>
      <c r="D39" s="433">
        <v>0</v>
      </c>
      <c r="E39" s="492">
        <v>0</v>
      </c>
    </row>
    <row r="40" spans="1:5" ht="14.25">
      <c r="A40" s="501" t="s">
        <v>206</v>
      </c>
      <c r="B40" s="489" t="s">
        <v>180</v>
      </c>
      <c r="C40" s="433">
        <v>0</v>
      </c>
      <c r="D40" s="433">
        <v>0</v>
      </c>
      <c r="E40" s="492">
        <v>0</v>
      </c>
    </row>
    <row r="41" spans="1:5" ht="14.25">
      <c r="A41" s="503" t="s">
        <v>207</v>
      </c>
      <c r="B41" s="510"/>
      <c r="C41" s="511">
        <f>+C25+C26+C27+C28+C29-C30-C31-C32-C33-C34-C35+C37-C38-C39</f>
        <v>-124313.01</v>
      </c>
      <c r="D41" s="511">
        <f>+D25+D26+D27+D28+D29-D30-D31-D32-D33-D34-D35+D37-D38-D39</f>
        <v>0</v>
      </c>
      <c r="E41" s="470">
        <f>+E25+E26+E27+E28+E29-E30-E31-E32-E33-E34-E35+E37-E38-E39</f>
        <v>0</v>
      </c>
    </row>
    <row r="42" spans="1:5" ht="14.25">
      <c r="A42" s="488"/>
      <c r="B42" s="489"/>
      <c r="C42" s="433"/>
      <c r="D42" s="433"/>
      <c r="E42" s="492"/>
    </row>
    <row r="43" spans="1:5" ht="14.25">
      <c r="A43" s="465" t="s">
        <v>208</v>
      </c>
      <c r="B43" s="489" t="s">
        <v>180</v>
      </c>
      <c r="C43" s="434">
        <v>0</v>
      </c>
      <c r="D43" s="434">
        <v>0</v>
      </c>
      <c r="E43" s="436">
        <v>0</v>
      </c>
    </row>
    <row r="44" spans="1:5" ht="14.25">
      <c r="A44" s="501" t="s">
        <v>209</v>
      </c>
      <c r="B44" s="489" t="s">
        <v>180</v>
      </c>
      <c r="C44" s="434">
        <v>0</v>
      </c>
      <c r="D44" s="434">
        <v>0</v>
      </c>
      <c r="E44" s="436">
        <v>0</v>
      </c>
    </row>
    <row r="45" spans="1:5" ht="14.25">
      <c r="A45" s="501" t="s">
        <v>210</v>
      </c>
      <c r="B45" s="494" t="s">
        <v>182</v>
      </c>
      <c r="C45" s="495">
        <v>0</v>
      </c>
      <c r="D45" s="495">
        <v>0</v>
      </c>
      <c r="E45" s="496">
        <v>0</v>
      </c>
    </row>
    <row r="46" spans="1:5" ht="14.25">
      <c r="A46" s="497" t="s">
        <v>211</v>
      </c>
      <c r="B46" s="494" t="s">
        <v>182</v>
      </c>
      <c r="C46" s="495">
        <v>0</v>
      </c>
      <c r="D46" s="495">
        <v>0</v>
      </c>
      <c r="E46" s="496">
        <v>0</v>
      </c>
    </row>
    <row r="47" spans="1:5" ht="14.25">
      <c r="A47" s="501" t="s">
        <v>212</v>
      </c>
      <c r="B47" s="489" t="s">
        <v>180</v>
      </c>
      <c r="C47" s="434">
        <v>0</v>
      </c>
      <c r="D47" s="434">
        <v>0</v>
      </c>
      <c r="E47" s="436">
        <v>0</v>
      </c>
    </row>
    <row r="48" spans="1:5" ht="14.25">
      <c r="A48" s="503" t="s">
        <v>213</v>
      </c>
      <c r="B48" s="510"/>
      <c r="C48" s="505">
        <f>+C43+C44-C45-C46+C47</f>
        <v>0</v>
      </c>
      <c r="D48" s="505">
        <f>+D43+D44-D45-D46+D47</f>
        <v>0</v>
      </c>
      <c r="E48" s="470">
        <f>+E43+E44-E45-E46+E47</f>
        <v>0</v>
      </c>
    </row>
    <row r="49" spans="1:5" ht="14.25">
      <c r="A49" s="453"/>
      <c r="B49" s="489"/>
      <c r="C49" s="463"/>
      <c r="D49" s="463"/>
      <c r="E49" s="512"/>
    </row>
    <row r="50" spans="1:5" ht="14.25">
      <c r="A50" s="513" t="s">
        <v>214</v>
      </c>
      <c r="B50" s="514"/>
      <c r="C50" s="515">
        <f>+C23+C41</f>
        <v>0</v>
      </c>
      <c r="D50" s="515">
        <f>+D23+D41</f>
        <v>0</v>
      </c>
      <c r="E50" s="516">
        <f>+E23+E41</f>
        <v>0</v>
      </c>
    </row>
    <row r="51" spans="1:5" ht="14.25">
      <c r="A51" s="517"/>
      <c r="B51" s="518"/>
      <c r="C51" s="519"/>
      <c r="D51" s="519"/>
      <c r="E51" s="519"/>
    </row>
    <row r="52" ht="66" customHeight="1"/>
  </sheetData>
  <sheetProtection password="D5A2" sheet="1"/>
  <mergeCells count="3">
    <mergeCell ref="A1:E1"/>
    <mergeCell ref="A3:E3"/>
    <mergeCell ref="A4:E4"/>
  </mergeCells>
  <printOptions horizontalCentered="1" verticalCentered="1"/>
  <pageMargins left="0.35433070866141736" right="0.35433070866141736" top="0" bottom="0" header="0.5118110236220472" footer="0.5118110236220472"/>
  <pageSetup fitToHeight="2" horizontalDpi="300" verticalDpi="300" orientation="landscape" paperSize="8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115" zoomScaleNormal="115" zoomScalePageLayoutView="0" workbookViewId="0" topLeftCell="A1">
      <selection activeCell="F50" sqref="F50"/>
    </sheetView>
  </sheetViews>
  <sheetFormatPr defaultColWidth="9.140625" defaultRowHeight="15"/>
  <cols>
    <col min="1" max="1" width="5.421875" style="1" customWidth="1"/>
    <col min="2" max="2" width="84.57421875" style="1" customWidth="1"/>
    <col min="3" max="3" width="22.28125" style="1" customWidth="1"/>
    <col min="4" max="16384" width="9.140625" style="1" customWidth="1"/>
  </cols>
  <sheetData>
    <row r="1" spans="1:12" ht="18.75" customHeight="1">
      <c r="A1" s="728" t="s">
        <v>215</v>
      </c>
      <c r="B1" s="728"/>
      <c r="C1" s="728"/>
      <c r="D1" s="521"/>
      <c r="E1" s="521"/>
      <c r="F1" s="521"/>
      <c r="G1" s="521"/>
      <c r="H1" s="521"/>
      <c r="I1" s="521"/>
      <c r="J1" s="521"/>
      <c r="K1" s="521"/>
      <c r="L1" s="521"/>
    </row>
    <row r="2" spans="1:3" ht="18">
      <c r="A2" s="520"/>
      <c r="B2" s="522"/>
      <c r="C2" s="520"/>
    </row>
    <row r="3" spans="1:14" ht="39" customHeight="1">
      <c r="A3" s="729" t="s">
        <v>216</v>
      </c>
      <c r="B3" s="729"/>
      <c r="C3" s="729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3" ht="14.25">
      <c r="A4" s="524"/>
      <c r="B4" s="525"/>
      <c r="C4" s="524"/>
    </row>
    <row r="5" spans="1:3" ht="14.25">
      <c r="A5" s="526" t="s">
        <v>217</v>
      </c>
      <c r="B5" s="527"/>
      <c r="C5" s="528"/>
    </row>
    <row r="6" spans="1:3" ht="15">
      <c r="A6" s="529" t="s">
        <v>180</v>
      </c>
      <c r="B6" s="530" t="s">
        <v>218</v>
      </c>
      <c r="C6" s="531">
        <v>229284.18</v>
      </c>
    </row>
    <row r="7" spans="1:3" ht="15">
      <c r="A7" s="529" t="s">
        <v>180</v>
      </c>
      <c r="B7" s="530" t="s">
        <v>219</v>
      </c>
      <c r="C7" s="531">
        <v>0</v>
      </c>
    </row>
    <row r="8" spans="1:3" ht="15">
      <c r="A8" s="529" t="s">
        <v>180</v>
      </c>
      <c r="B8" s="266" t="s">
        <v>220</v>
      </c>
      <c r="C8" s="531">
        <v>1197540.48</v>
      </c>
    </row>
    <row r="9" spans="1:3" ht="15">
      <c r="A9" s="529" t="s">
        <v>182</v>
      </c>
      <c r="B9" s="266" t="s">
        <v>221</v>
      </c>
      <c r="C9" s="531">
        <v>1184660.87</v>
      </c>
    </row>
    <row r="10" spans="1:3" ht="15">
      <c r="A10" s="529" t="s">
        <v>182</v>
      </c>
      <c r="B10" s="266" t="s">
        <v>222</v>
      </c>
      <c r="C10" s="532">
        <v>0</v>
      </c>
    </row>
    <row r="11" spans="1:3" ht="15">
      <c r="A11" s="529" t="s">
        <v>180</v>
      </c>
      <c r="B11" s="266" t="s">
        <v>223</v>
      </c>
      <c r="C11" s="532">
        <v>0</v>
      </c>
    </row>
    <row r="12" spans="1:3" ht="15">
      <c r="A12" s="529" t="s">
        <v>180</v>
      </c>
      <c r="B12" s="266" t="s">
        <v>224</v>
      </c>
      <c r="C12" s="531">
        <v>2503.45</v>
      </c>
    </row>
    <row r="13" spans="1:3" ht="28.5">
      <c r="A13" s="533" t="s">
        <v>225</v>
      </c>
      <c r="B13" s="530" t="s">
        <v>226</v>
      </c>
      <c r="C13" s="534">
        <f>+C6+C7+C8+-C9-C10+C11+C12</f>
        <v>244667.23999999982</v>
      </c>
    </row>
    <row r="14" spans="1:3" ht="15">
      <c r="A14" s="529"/>
      <c r="B14" s="266"/>
      <c r="C14" s="535"/>
    </row>
    <row r="15" spans="1:3" ht="15">
      <c r="A15" s="529" t="s">
        <v>227</v>
      </c>
      <c r="B15" s="266" t="s">
        <v>228</v>
      </c>
      <c r="C15" s="532">
        <v>0</v>
      </c>
    </row>
    <row r="16" spans="1:3" ht="15">
      <c r="A16" s="529" t="s">
        <v>229</v>
      </c>
      <c r="B16" s="266" t="s">
        <v>230</v>
      </c>
      <c r="C16" s="534">
        <v>13100.17</v>
      </c>
    </row>
    <row r="17" spans="1:3" ht="15">
      <c r="A17" s="529" t="s">
        <v>229</v>
      </c>
      <c r="B17" s="266" t="s">
        <v>231</v>
      </c>
      <c r="C17" s="532">
        <v>0</v>
      </c>
    </row>
    <row r="18" spans="1:3" ht="15">
      <c r="A18" s="529" t="s">
        <v>227</v>
      </c>
      <c r="B18" s="266" t="s">
        <v>232</v>
      </c>
      <c r="C18" s="532">
        <v>0</v>
      </c>
    </row>
    <row r="19" spans="1:3" ht="15">
      <c r="A19" s="529" t="s">
        <v>227</v>
      </c>
      <c r="B19" s="266" t="s">
        <v>233</v>
      </c>
      <c r="C19" s="532">
        <v>0</v>
      </c>
    </row>
    <row r="20" spans="1:3" ht="15">
      <c r="A20" s="529" t="s">
        <v>229</v>
      </c>
      <c r="B20" s="266" t="s">
        <v>234</v>
      </c>
      <c r="C20" s="532">
        <v>0</v>
      </c>
    </row>
    <row r="21" spans="1:3" ht="15">
      <c r="A21" s="536" t="s">
        <v>225</v>
      </c>
      <c r="B21" s="537" t="s">
        <v>235</v>
      </c>
      <c r="C21" s="534">
        <f>+C13+C15-C16-C17+C18+C19-C20</f>
        <v>231567.0699999998</v>
      </c>
    </row>
    <row r="22" spans="1:3" ht="14.25">
      <c r="A22" s="465"/>
      <c r="B22" s="266"/>
      <c r="C22" s="538"/>
    </row>
    <row r="23" spans="1:3" ht="16.5" customHeight="1">
      <c r="A23" s="725" t="s">
        <v>236</v>
      </c>
      <c r="B23" s="725"/>
      <c r="C23" s="528"/>
    </row>
    <row r="24" spans="1:3" ht="14.25">
      <c r="A24" s="539"/>
      <c r="B24" s="540"/>
      <c r="C24" s="541"/>
    </row>
    <row r="25" spans="1:3" ht="14.25">
      <c r="A25" s="542" t="s">
        <v>237</v>
      </c>
      <c r="B25" s="540"/>
      <c r="C25" s="541"/>
    </row>
    <row r="26" spans="1:3" ht="14.25">
      <c r="A26" s="539"/>
      <c r="B26" s="371" t="s">
        <v>238</v>
      </c>
      <c r="C26" s="532">
        <v>0</v>
      </c>
    </row>
    <row r="27" spans="1:3" ht="14.25">
      <c r="A27" s="539"/>
      <c r="B27" s="371" t="s">
        <v>239</v>
      </c>
      <c r="C27" s="532">
        <v>0</v>
      </c>
    </row>
    <row r="28" spans="1:3" ht="14.25">
      <c r="A28" s="539"/>
      <c r="B28" s="371" t="s">
        <v>240</v>
      </c>
      <c r="C28" s="532">
        <v>0</v>
      </c>
    </row>
    <row r="29" spans="1:3" ht="14.25">
      <c r="A29" s="539"/>
      <c r="B29" s="371" t="s">
        <v>241</v>
      </c>
      <c r="C29" s="532">
        <v>0</v>
      </c>
    </row>
    <row r="30" spans="1:3" ht="14.25">
      <c r="A30" s="539"/>
      <c r="B30" s="371" t="s">
        <v>242</v>
      </c>
      <c r="C30" s="532">
        <v>0</v>
      </c>
    </row>
    <row r="31" spans="1:3" ht="14.25">
      <c r="A31" s="539"/>
      <c r="B31" s="371" t="s">
        <v>243</v>
      </c>
      <c r="C31" s="532">
        <v>0</v>
      </c>
    </row>
    <row r="32" spans="1:3" ht="14.25">
      <c r="A32" s="539"/>
      <c r="B32" s="543" t="s">
        <v>244</v>
      </c>
      <c r="C32" s="544">
        <f>+SUM(C26:C31)</f>
        <v>0</v>
      </c>
    </row>
    <row r="33" spans="1:3" ht="14.25">
      <c r="A33" s="465"/>
      <c r="B33" s="266"/>
      <c r="C33" s="545"/>
    </row>
    <row r="34" spans="1:3" ht="14.25">
      <c r="A34" s="542" t="s">
        <v>245</v>
      </c>
      <c r="B34" s="266"/>
      <c r="C34" s="545"/>
    </row>
    <row r="35" spans="1:3" ht="14.25">
      <c r="A35" s="465" t="s">
        <v>246</v>
      </c>
      <c r="B35" s="266"/>
      <c r="C35" s="532">
        <v>0</v>
      </c>
    </row>
    <row r="36" spans="1:3" ht="14.25">
      <c r="A36" s="465" t="s">
        <v>247</v>
      </c>
      <c r="B36" s="266"/>
      <c r="C36" s="534">
        <v>149983.62</v>
      </c>
    </row>
    <row r="37" spans="1:3" ht="14.25">
      <c r="A37" s="465" t="s">
        <v>248</v>
      </c>
      <c r="B37" s="266"/>
      <c r="C37" s="532">
        <v>0</v>
      </c>
    </row>
    <row r="38" spans="1:7" ht="14.25">
      <c r="A38" s="465" t="s">
        <v>249</v>
      </c>
      <c r="B38" s="266"/>
      <c r="C38" s="532">
        <v>0</v>
      </c>
      <c r="G38" s="546"/>
    </row>
    <row r="39" spans="1:7" ht="14.25">
      <c r="A39" s="465" t="s">
        <v>250</v>
      </c>
      <c r="B39" s="266"/>
      <c r="C39" s="532">
        <v>0</v>
      </c>
      <c r="G39" s="546"/>
    </row>
    <row r="40" spans="1:3" ht="14.25">
      <c r="A40" s="465"/>
      <c r="B40" s="543" t="s">
        <v>251</v>
      </c>
      <c r="C40" s="534">
        <f>+SUM(C35:C39)</f>
        <v>149983.62</v>
      </c>
    </row>
    <row r="41" spans="1:3" ht="14.25">
      <c r="A41" s="465"/>
      <c r="B41" s="543"/>
      <c r="C41" s="547"/>
    </row>
    <row r="42" spans="1:3" ht="14.25">
      <c r="A42" s="542" t="s">
        <v>252</v>
      </c>
      <c r="B42" s="543"/>
      <c r="C42" s="548"/>
    </row>
    <row r="43" spans="1:3" ht="14.25">
      <c r="A43" s="465"/>
      <c r="B43" s="543" t="s">
        <v>253</v>
      </c>
      <c r="C43" s="534">
        <v>6114.34</v>
      </c>
    </row>
    <row r="44" spans="1:3" ht="16.5" customHeight="1">
      <c r="A44" s="465"/>
      <c r="B44" s="543" t="s">
        <v>254</v>
      </c>
      <c r="C44" s="534">
        <f>+C21-C32-C40-C43</f>
        <v>75469.10999999981</v>
      </c>
    </row>
    <row r="45" spans="1:3" ht="15.75" customHeight="1">
      <c r="A45" s="730" t="s">
        <v>255</v>
      </c>
      <c r="B45" s="730"/>
      <c r="C45" s="730"/>
    </row>
    <row r="46" spans="1:3" s="550" customFormat="1" ht="14.25">
      <c r="A46" s="465"/>
      <c r="B46" s="549"/>
      <c r="C46" s="528"/>
    </row>
    <row r="47" spans="1:3" ht="16.5" customHeight="1">
      <c r="A47" s="725" t="s">
        <v>256</v>
      </c>
      <c r="B47" s="725"/>
      <c r="C47" s="551"/>
    </row>
    <row r="48" spans="1:3" ht="15.75" customHeight="1">
      <c r="A48" s="726" t="s">
        <v>257</v>
      </c>
      <c r="B48" s="726"/>
      <c r="C48" s="552"/>
    </row>
    <row r="49" spans="1:3" ht="14.25">
      <c r="A49" s="465" t="s">
        <v>258</v>
      </c>
      <c r="B49" s="266"/>
      <c r="C49" s="532">
        <v>0</v>
      </c>
    </row>
    <row r="50" spans="1:3" ht="14.25">
      <c r="A50" s="465" t="s">
        <v>259</v>
      </c>
      <c r="B50" s="266"/>
      <c r="C50" s="534">
        <v>149983.62</v>
      </c>
    </row>
    <row r="51" spans="1:3" ht="14.25">
      <c r="A51" s="465" t="s">
        <v>260</v>
      </c>
      <c r="B51" s="266"/>
      <c r="C51" s="532">
        <v>0</v>
      </c>
    </row>
    <row r="52" spans="1:3" ht="14.25">
      <c r="A52" s="465" t="s">
        <v>261</v>
      </c>
      <c r="B52" s="266"/>
      <c r="C52" s="532">
        <v>0</v>
      </c>
    </row>
    <row r="53" spans="1:3" ht="36.75" customHeight="1">
      <c r="A53" s="465" t="s">
        <v>262</v>
      </c>
      <c r="B53" s="266"/>
      <c r="C53" s="532">
        <v>0</v>
      </c>
    </row>
    <row r="54" spans="1:3" ht="36.75" customHeight="1">
      <c r="A54" s="727" t="s">
        <v>263</v>
      </c>
      <c r="B54" s="727"/>
      <c r="C54" s="534">
        <f>SUM(C49:C53)</f>
        <v>149983.62</v>
      </c>
    </row>
    <row r="55" spans="1:3" ht="14.25">
      <c r="A55" s="553"/>
      <c r="B55" s="554"/>
      <c r="C55" s="555"/>
    </row>
    <row r="56" ht="12.75" customHeight="1"/>
    <row r="57" ht="30" customHeight="1"/>
    <row r="59" ht="96" customHeight="1"/>
    <row r="60" ht="87" customHeight="1"/>
    <row r="61" ht="69" customHeight="1"/>
  </sheetData>
  <sheetProtection selectLockedCells="1" selectUnlockedCells="1"/>
  <mergeCells count="7">
    <mergeCell ref="A47:B47"/>
    <mergeCell ref="A48:B48"/>
    <mergeCell ref="A54:B54"/>
    <mergeCell ref="A1:C1"/>
    <mergeCell ref="A3:C3"/>
    <mergeCell ref="A23:B23"/>
    <mergeCell ref="A45:C45"/>
  </mergeCells>
  <printOptions horizontalCentered="1" verticalCentered="1"/>
  <pageMargins left="0.11811023622047245" right="0.03937007874015748" top="0.35433070866141736" bottom="0.35433070866141736" header="0.5118110236220472" footer="0.31496062992125984"/>
  <pageSetup horizontalDpi="300" verticalDpi="300" orientation="portrait" paperSize="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4" zoomScaleNormal="94" zoomScalePageLayoutView="0" workbookViewId="0" topLeftCell="A4">
      <selection activeCell="L11" sqref="L11"/>
    </sheetView>
  </sheetViews>
  <sheetFormatPr defaultColWidth="9.140625" defaultRowHeight="15"/>
  <cols>
    <col min="1" max="1" width="5.28125" style="277" customWidth="1"/>
    <col min="2" max="2" width="65.57421875" style="277" customWidth="1"/>
    <col min="3" max="5" width="17.7109375" style="550" customWidth="1"/>
    <col min="6" max="6" width="12.421875" style="550" customWidth="1"/>
    <col min="7" max="8" width="11.7109375" style="550" customWidth="1"/>
    <col min="9" max="9" width="12.7109375" style="550" customWidth="1"/>
    <col min="10" max="10" width="18.8515625" style="550" customWidth="1"/>
    <col min="11" max="29" width="9.140625" style="550" customWidth="1"/>
    <col min="30" max="30" width="8.8515625" style="550" customWidth="1"/>
    <col min="31" max="16384" width="9.140625" style="550" customWidth="1"/>
  </cols>
  <sheetData>
    <row r="1" spans="1:10" ht="21" customHeight="1">
      <c r="A1" s="732" t="s">
        <v>264</v>
      </c>
      <c r="B1" s="732"/>
      <c r="C1" s="732"/>
      <c r="D1" s="732"/>
      <c r="E1" s="732"/>
      <c r="F1" s="732"/>
      <c r="G1" s="732"/>
      <c r="H1" s="732"/>
      <c r="I1" s="732"/>
      <c r="J1" s="732"/>
    </row>
    <row r="3" spans="1:10" ht="35.25" customHeight="1">
      <c r="A3" s="733" t="s">
        <v>265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2" ht="21" customHeight="1">
      <c r="A4" s="733"/>
      <c r="B4" s="733"/>
    </row>
    <row r="5" ht="14.25">
      <c r="B5" s="556"/>
    </row>
    <row r="6" spans="1:10" ht="101.25" customHeight="1">
      <c r="A6" s="734" t="s">
        <v>266</v>
      </c>
      <c r="B6" s="734"/>
      <c r="C6" s="735" t="s">
        <v>267</v>
      </c>
      <c r="D6" s="735" t="s">
        <v>268</v>
      </c>
      <c r="E6" s="736" t="s">
        <v>269</v>
      </c>
      <c r="F6" s="735" t="s">
        <v>270</v>
      </c>
      <c r="G6" s="735"/>
      <c r="H6" s="735"/>
      <c r="I6" s="735"/>
      <c r="J6" s="735" t="s">
        <v>271</v>
      </c>
    </row>
    <row r="7" spans="1:10" ht="70.5" customHeight="1">
      <c r="A7" s="734"/>
      <c r="B7" s="734"/>
      <c r="C7" s="735"/>
      <c r="D7" s="735"/>
      <c r="E7" s="736"/>
      <c r="F7" s="557">
        <v>2018</v>
      </c>
      <c r="G7" s="558">
        <v>2019</v>
      </c>
      <c r="H7" s="558" t="s">
        <v>272</v>
      </c>
      <c r="I7" s="559" t="s">
        <v>273</v>
      </c>
      <c r="J7" s="735"/>
    </row>
    <row r="8" spans="1:10" ht="24" customHeight="1">
      <c r="A8" s="560"/>
      <c r="B8" s="561"/>
      <c r="C8" s="562" t="s">
        <v>274</v>
      </c>
      <c r="D8" s="563" t="s">
        <v>275</v>
      </c>
      <c r="E8" s="564" t="s">
        <v>276</v>
      </c>
      <c r="F8" s="565" t="s">
        <v>277</v>
      </c>
      <c r="G8" s="566" t="s">
        <v>278</v>
      </c>
      <c r="H8" s="567" t="s">
        <v>279</v>
      </c>
      <c r="I8" s="568" t="s">
        <v>280</v>
      </c>
      <c r="J8" s="562" t="s">
        <v>281</v>
      </c>
    </row>
    <row r="9" spans="1:10" ht="14.25">
      <c r="A9" s="569" t="s">
        <v>74</v>
      </c>
      <c r="B9" s="570" t="s">
        <v>282</v>
      </c>
      <c r="C9" s="571"/>
      <c r="D9" s="571"/>
      <c r="E9" s="571"/>
      <c r="F9" s="571"/>
      <c r="G9" s="572"/>
      <c r="H9" s="572"/>
      <c r="I9" s="573"/>
      <c r="J9" s="574"/>
    </row>
    <row r="10" spans="1:10" ht="14.25">
      <c r="A10" s="575" t="s">
        <v>74</v>
      </c>
      <c r="B10" s="576" t="s">
        <v>78</v>
      </c>
      <c r="C10" s="425">
        <v>0</v>
      </c>
      <c r="D10" s="425">
        <v>0</v>
      </c>
      <c r="E10" s="425">
        <f>+C10-D10</f>
        <v>0</v>
      </c>
      <c r="F10" s="425">
        <v>0</v>
      </c>
      <c r="G10" s="489">
        <v>0</v>
      </c>
      <c r="H10" s="489">
        <v>0</v>
      </c>
      <c r="I10" s="489">
        <v>0</v>
      </c>
      <c r="J10" s="577">
        <f>+E10+F10+G10+H10+I10</f>
        <v>0</v>
      </c>
    </row>
    <row r="11" spans="1:10" ht="30" customHeight="1">
      <c r="A11" s="575" t="s">
        <v>85</v>
      </c>
      <c r="B11" s="578" t="s">
        <v>283</v>
      </c>
      <c r="C11" s="425">
        <v>0</v>
      </c>
      <c r="D11" s="425">
        <v>0</v>
      </c>
      <c r="E11" s="425">
        <f>+C11-D11</f>
        <v>0</v>
      </c>
      <c r="F11" s="425">
        <v>0</v>
      </c>
      <c r="G11" s="489">
        <v>0</v>
      </c>
      <c r="H11" s="489">
        <v>0</v>
      </c>
      <c r="I11" s="489">
        <v>0</v>
      </c>
      <c r="J11" s="577">
        <f>+E11+F11+G11+H11+I11</f>
        <v>0</v>
      </c>
    </row>
    <row r="12" spans="1:10" ht="14.25">
      <c r="A12" s="575" t="s">
        <v>89</v>
      </c>
      <c r="B12" s="578" t="s">
        <v>90</v>
      </c>
      <c r="C12" s="425">
        <v>0</v>
      </c>
      <c r="D12" s="425">
        <v>0</v>
      </c>
      <c r="E12" s="425">
        <f>+C12-D12</f>
        <v>0</v>
      </c>
      <c r="F12" s="425">
        <v>0</v>
      </c>
      <c r="G12" s="489">
        <v>0</v>
      </c>
      <c r="H12" s="489">
        <v>0</v>
      </c>
      <c r="I12" s="489">
        <v>0</v>
      </c>
      <c r="J12" s="577">
        <f>+E12+F12+G12+H12+I12</f>
        <v>0</v>
      </c>
    </row>
    <row r="13" spans="1:10" ht="14.25">
      <c r="A13" s="575" t="s">
        <v>92</v>
      </c>
      <c r="B13" s="578" t="s">
        <v>93</v>
      </c>
      <c r="C13" s="425">
        <v>0</v>
      </c>
      <c r="D13" s="425">
        <v>0</v>
      </c>
      <c r="E13" s="425">
        <f>+C13-D13</f>
        <v>0</v>
      </c>
      <c r="F13" s="425">
        <v>0</v>
      </c>
      <c r="G13" s="489">
        <v>0</v>
      </c>
      <c r="H13" s="489">
        <v>0</v>
      </c>
      <c r="I13" s="489">
        <v>0</v>
      </c>
      <c r="J13" s="577">
        <f>+E13+F13+G13+H13+I13</f>
        <v>0</v>
      </c>
    </row>
    <row r="14" spans="1:10" ht="14.25">
      <c r="A14" s="579"/>
      <c r="B14" s="580" t="s">
        <v>284</v>
      </c>
      <c r="C14" s="581">
        <f aca="true" t="shared" si="0" ref="C14:J14">SUM(C10:C13)</f>
        <v>0</v>
      </c>
      <c r="D14" s="581">
        <f t="shared" si="0"/>
        <v>0</v>
      </c>
      <c r="E14" s="581">
        <f t="shared" si="0"/>
        <v>0</v>
      </c>
      <c r="F14" s="581">
        <f t="shared" si="0"/>
        <v>0</v>
      </c>
      <c r="G14" s="582">
        <f t="shared" si="0"/>
        <v>0</v>
      </c>
      <c r="H14" s="582">
        <f t="shared" si="0"/>
        <v>0</v>
      </c>
      <c r="I14" s="582">
        <f t="shared" si="0"/>
        <v>0</v>
      </c>
      <c r="J14" s="583">
        <f t="shared" si="0"/>
        <v>0</v>
      </c>
    </row>
    <row r="15" spans="1:10" ht="14.25">
      <c r="A15" s="584"/>
      <c r="B15" s="585"/>
      <c r="C15" s="425"/>
      <c r="D15" s="425"/>
      <c r="E15" s="425"/>
      <c r="F15" s="425"/>
      <c r="G15" s="489"/>
      <c r="H15" s="489"/>
      <c r="I15" s="586"/>
      <c r="J15" s="577"/>
    </row>
    <row r="16" spans="1:10" ht="14.25">
      <c r="A16" s="569" t="s">
        <v>95</v>
      </c>
      <c r="B16" s="587" t="s">
        <v>285</v>
      </c>
      <c r="C16" s="425"/>
      <c r="D16" s="425"/>
      <c r="E16" s="425"/>
      <c r="F16" s="425"/>
      <c r="G16" s="489"/>
      <c r="H16" s="489"/>
      <c r="I16" s="586"/>
      <c r="J16" s="577"/>
    </row>
    <row r="17" spans="1:10" ht="14.25">
      <c r="A17" s="575" t="s">
        <v>98</v>
      </c>
      <c r="B17" s="578" t="s">
        <v>99</v>
      </c>
      <c r="C17" s="425">
        <v>0</v>
      </c>
      <c r="D17" s="425">
        <v>0</v>
      </c>
      <c r="E17" s="425">
        <f>+C17-D17</f>
        <v>0</v>
      </c>
      <c r="F17" s="425">
        <v>0</v>
      </c>
      <c r="G17" s="489">
        <v>0</v>
      </c>
      <c r="H17" s="489">
        <v>0</v>
      </c>
      <c r="I17" s="489">
        <v>0</v>
      </c>
      <c r="J17" s="577">
        <f>+E17+F17+G17+H17+I17</f>
        <v>0</v>
      </c>
    </row>
    <row r="18" spans="1:10" ht="14.25">
      <c r="A18" s="575" t="s">
        <v>286</v>
      </c>
      <c r="B18" s="578" t="s">
        <v>104</v>
      </c>
      <c r="C18" s="425">
        <v>0</v>
      </c>
      <c r="D18" s="425">
        <v>0</v>
      </c>
      <c r="E18" s="425">
        <f>+C18-D18</f>
        <v>0</v>
      </c>
      <c r="F18" s="425">
        <v>0</v>
      </c>
      <c r="G18" s="489">
        <v>0</v>
      </c>
      <c r="H18" s="489">
        <v>0</v>
      </c>
      <c r="I18" s="489">
        <v>0</v>
      </c>
      <c r="J18" s="577">
        <f>+E18+F18+G18+H18+I18</f>
        <v>0</v>
      </c>
    </row>
    <row r="19" spans="1:10" ht="14.25">
      <c r="A19" s="579"/>
      <c r="B19" s="588" t="s">
        <v>287</v>
      </c>
      <c r="C19" s="581">
        <f aca="true" t="shared" si="1" ref="C19:J19">SUM(C17:C18)</f>
        <v>0</v>
      </c>
      <c r="D19" s="581">
        <f t="shared" si="1"/>
        <v>0</v>
      </c>
      <c r="E19" s="581">
        <f t="shared" si="1"/>
        <v>0</v>
      </c>
      <c r="F19" s="581">
        <f t="shared" si="1"/>
        <v>0</v>
      </c>
      <c r="G19" s="582">
        <f t="shared" si="1"/>
        <v>0</v>
      </c>
      <c r="H19" s="582">
        <f t="shared" si="1"/>
        <v>0</v>
      </c>
      <c r="I19" s="582">
        <f t="shared" si="1"/>
        <v>0</v>
      </c>
      <c r="J19" s="583">
        <f t="shared" si="1"/>
        <v>0</v>
      </c>
    </row>
    <row r="20" spans="1:10" ht="14.25">
      <c r="A20" s="584"/>
      <c r="B20" s="587"/>
      <c r="C20" s="425"/>
      <c r="D20" s="425"/>
      <c r="E20" s="425"/>
      <c r="F20" s="425"/>
      <c r="G20" s="489"/>
      <c r="H20" s="489"/>
      <c r="I20" s="586"/>
      <c r="J20" s="577"/>
    </row>
    <row r="21" spans="1:10" ht="10.5" customHeight="1">
      <c r="A21" s="589"/>
      <c r="B21" s="590"/>
      <c r="C21" s="425"/>
      <c r="D21" s="425"/>
      <c r="E21" s="425"/>
      <c r="F21" s="425"/>
      <c r="G21" s="489"/>
      <c r="H21" s="489"/>
      <c r="I21" s="586"/>
      <c r="J21" s="577"/>
    </row>
    <row r="22" spans="1:10" s="593" customFormat="1" ht="14.25">
      <c r="A22" s="591"/>
      <c r="B22" s="592" t="s">
        <v>288</v>
      </c>
      <c r="C22" s="591">
        <f aca="true" t="shared" si="2" ref="C22:J22">C19+C14</f>
        <v>0</v>
      </c>
      <c r="D22" s="591">
        <f t="shared" si="2"/>
        <v>0</v>
      </c>
      <c r="E22" s="591">
        <f t="shared" si="2"/>
        <v>0</v>
      </c>
      <c r="F22" s="591">
        <f t="shared" si="2"/>
        <v>0</v>
      </c>
      <c r="G22" s="591">
        <f t="shared" si="2"/>
        <v>0</v>
      </c>
      <c r="H22" s="591">
        <f t="shared" si="2"/>
        <v>0</v>
      </c>
      <c r="I22" s="591">
        <f t="shared" si="2"/>
        <v>0</v>
      </c>
      <c r="J22" s="591">
        <f t="shared" si="2"/>
        <v>0</v>
      </c>
    </row>
    <row r="23" spans="1:10" ht="99" customHeight="1">
      <c r="A23" s="594"/>
      <c r="B23" s="731"/>
      <c r="C23" s="731"/>
      <c r="D23" s="731"/>
      <c r="E23" s="731"/>
      <c r="F23" s="731"/>
      <c r="G23" s="731"/>
      <c r="H23" s="731"/>
      <c r="I23" s="731"/>
      <c r="J23" s="731"/>
    </row>
    <row r="24" ht="75" customHeight="1"/>
    <row r="25" ht="75" customHeight="1"/>
    <row r="26" ht="44.25" customHeight="1"/>
    <row r="27" ht="6" customHeight="1"/>
  </sheetData>
  <sheetProtection password="F233" sheet="1"/>
  <mergeCells count="10">
    <mergeCell ref="B23:J23"/>
    <mergeCell ref="A1:J1"/>
    <mergeCell ref="A3:J3"/>
    <mergeCell ref="A4:B4"/>
    <mergeCell ref="A6:B7"/>
    <mergeCell ref="C6:C7"/>
    <mergeCell ref="D6:D7"/>
    <mergeCell ref="E6:E7"/>
    <mergeCell ref="F6:I6"/>
    <mergeCell ref="J6:J7"/>
  </mergeCells>
  <printOptions horizontalCentered="1"/>
  <pageMargins left="0.15763888888888888" right="0.19652777777777777" top="0.2361111111111111" bottom="0.2361111111111111" header="0.5118055555555555" footer="0.19652777777777777"/>
  <pageSetup horizontalDpi="300" verticalDpi="300" orientation="landscape" paperSize="9" scale="65"/>
  <headerFooter alignWithMargins="0">
    <oddFooter>&amp;C&amp;P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segretario</cp:lastModifiedBy>
  <cp:lastPrinted>2017-12-18T08:27:20Z</cp:lastPrinted>
  <dcterms:created xsi:type="dcterms:W3CDTF">2017-12-11T11:39:40Z</dcterms:created>
  <dcterms:modified xsi:type="dcterms:W3CDTF">2017-12-18T08:55:07Z</dcterms:modified>
  <cp:category/>
  <cp:version/>
  <cp:contentType/>
  <cp:contentStatus/>
</cp:coreProperties>
</file>